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Załącznik 2" sheetId="1" r:id="rId1"/>
    <sheet name="Arkusz1" sheetId="2" r:id="rId2"/>
  </sheets>
  <externalReferences>
    <externalReference r:id="rId5"/>
  </externalReferences>
  <definedNames>
    <definedName name="Dział">'[1]7_99'!$A:$A</definedName>
    <definedName name="Nazwa">'[1]7_99'!$D:$D</definedName>
    <definedName name="_xlnm.Print_Area" localSheetId="0">'Załącznik 2'!$A$1:$P$99</definedName>
    <definedName name="Półrocze">'[1]7_99'!$F:$F</definedName>
    <definedName name="Półroczeplan">'[1]7_99'!$F:$F</definedName>
  </definedNames>
  <calcPr fullCalcOnLoad="1"/>
</workbook>
</file>

<file path=xl/sharedStrings.xml><?xml version="1.0" encoding="utf-8"?>
<sst xmlns="http://schemas.openxmlformats.org/spreadsheetml/2006/main" count="120" uniqueCount="110">
  <si>
    <t>Dz.</t>
  </si>
  <si>
    <t>Rozdz.</t>
  </si>
  <si>
    <t>TREŚĆ</t>
  </si>
  <si>
    <t>Plan  po zmianach</t>
  </si>
  <si>
    <t>Wydatki ogółem</t>
  </si>
  <si>
    <t>z tego</t>
  </si>
  <si>
    <t xml:space="preserve">Wydatki bieżące </t>
  </si>
  <si>
    <t>w tym:</t>
  </si>
  <si>
    <t xml:space="preserve">Wydatki  majątkowe </t>
  </si>
  <si>
    <t>Wydatki jednostek budżetowych</t>
  </si>
  <si>
    <t>Fundusz Sołecki</t>
  </si>
  <si>
    <t>dotacje na zadania bieżące</t>
  </si>
  <si>
    <t>świadczenia na rzecz osób fizycznych</t>
  </si>
  <si>
    <t xml:space="preserve">Wydatki na programy finansowane z udziałem środków, o których mowa w art..5 ust.1 pkt 2 i 3 UoFP, w części związanej z realizacją zadań </t>
  </si>
  <si>
    <t xml:space="preserve">wydatki na obsługę długu </t>
  </si>
  <si>
    <t>wydatki  z tytułu poręczeń i gwarancji</t>
  </si>
  <si>
    <t>ze środków Funduszu Sołeckiego</t>
  </si>
  <si>
    <t xml:space="preserve">wynagrodzenia i składki od nich naliczane </t>
  </si>
  <si>
    <t>Wydatki związane z realizacją zadań statutowych</t>
  </si>
  <si>
    <t>010</t>
  </si>
  <si>
    <t>ROLNICTWO I ŁOWIECTWO</t>
  </si>
  <si>
    <t>01008</t>
  </si>
  <si>
    <t>Melioracje wodne</t>
  </si>
  <si>
    <t>13 800,00</t>
  </si>
  <si>
    <t>01030</t>
  </si>
  <si>
    <t>Izby rolnicze</t>
  </si>
  <si>
    <t>13 389,00</t>
  </si>
  <si>
    <t>01095</t>
  </si>
  <si>
    <t>pozostała działalność</t>
  </si>
  <si>
    <t>465 872,96</t>
  </si>
  <si>
    <t>WYTWARZANIE I ZAOPATRYWANIE W ENERGIĘ EL., GAZ I WODĘ</t>
  </si>
  <si>
    <t>Dostarczanie wody</t>
  </si>
  <si>
    <t>TRANSPORT I ŁĄCZNOŚĆ</t>
  </si>
  <si>
    <t>Drogi publiczne wojewódzkie</t>
  </si>
  <si>
    <t>Drogi publiczne powiatowe</t>
  </si>
  <si>
    <t>Drogi publiczne gminne</t>
  </si>
  <si>
    <t>TURYSTYKA</t>
  </si>
  <si>
    <t>Pozostała działalność</t>
  </si>
  <si>
    <t>GOSPODARKA MIESZKANIOWA</t>
  </si>
  <si>
    <t>Gospodarka gruntami i nieruchomościami</t>
  </si>
  <si>
    <t>DZIAŁALNOŚĆ USŁUGOWA</t>
  </si>
  <si>
    <t>71004</t>
  </si>
  <si>
    <t>Plany zagospodarowania przestrzennego</t>
  </si>
  <si>
    <t>Cmentarze</t>
  </si>
  <si>
    <t>ADMINISTRACJA PUBLICZNA</t>
  </si>
  <si>
    <t>Urzędy wojewódzkie</t>
  </si>
  <si>
    <t>Egzekucja Administracyjna nal.pien.</t>
  </si>
  <si>
    <t>Rady gmin (miast i miast na prawach powiatu)</t>
  </si>
  <si>
    <t>Urzędy gmin (miast i miast na prawach powiatu)</t>
  </si>
  <si>
    <t>Spis powszechny i inne</t>
  </si>
  <si>
    <t>Promocja jednostek samorządu terytorialnego</t>
  </si>
  <si>
    <t>URZĘDY NACZELNYCH ORGANÓW WŁADZY PAŃSTWOWEJ, KONTROLI I OCHRONY PRAWA ORAZ SĄDOWNICTWA</t>
  </si>
  <si>
    <t>Urzędy naczelnych organów władzy państwowej, kontroli i ochrony prawa</t>
  </si>
  <si>
    <t>Wybory Prezydenta Rzeczypospolitej Polskiej</t>
  </si>
  <si>
    <t>Wybory do Rad gmin powiatów i sejmików wojew.</t>
  </si>
  <si>
    <t>BEZPIECZEŃSTWO PUBLICZNE I OCHRONA PRZECIWPOŻAROWA</t>
  </si>
  <si>
    <t>Straż Graniczna</t>
  </si>
  <si>
    <t>Komendy Powiatowe Państwowej Straży Pożarnej</t>
  </si>
  <si>
    <t>Ochotnicze straże pożarne</t>
  </si>
  <si>
    <t>Obrona cywilna</t>
  </si>
  <si>
    <t>Straż Miejska</t>
  </si>
  <si>
    <t>DOCHODY OD OSÓB PRAWNYCH, OD OSÓB FIZYCZNYCH I OD INNYCH JEDNOSTEK NIEPOSIADAJĄCYCH OSOBOWOŚCI PRAWNEJ ORAZ WYDATKI ZWIĄZANE Z ICH POBOREM</t>
  </si>
  <si>
    <t>Pobór podatków, opłat i niepodatkowych należności budżetowych</t>
  </si>
  <si>
    <t>OBSŁUGA DŁUGU PUBLICZNEGO</t>
  </si>
  <si>
    <t>Obsługa papierów wartościowych, kredytów i pożyczek jednostek samorządu terytorialnego</t>
  </si>
  <si>
    <t>RÓŻNE ROZLICZENIA</t>
  </si>
  <si>
    <t>Różne rozliczenia finansowe</t>
  </si>
  <si>
    <t>Rezerwy ogólne i celowe</t>
  </si>
  <si>
    <t>OŚWIATA I WYCHOWANIE</t>
  </si>
  <si>
    <t>Szkoły podstawowe</t>
  </si>
  <si>
    <t>Oddziały przedszkolne w szkołach podstawowych</t>
  </si>
  <si>
    <t xml:space="preserve">Przedszkola </t>
  </si>
  <si>
    <t>Inne formywychowywania przedszkolnego</t>
  </si>
  <si>
    <t>Gimnazja</t>
  </si>
  <si>
    <t>Dowożenie uczniów do szkół</t>
  </si>
  <si>
    <t>Zespoły obsługi ekonomiczno-administracyjnej szkół</t>
  </si>
  <si>
    <t>Dokształcanie i doskonalenie nauczycieli</t>
  </si>
  <si>
    <t>OCHRONA ZDROWIA</t>
  </si>
  <si>
    <t>Przeciwdziałanie narkomanii</t>
  </si>
  <si>
    <t>Przeciwdziałanie alkoholizmowi</t>
  </si>
  <si>
    <t>POMOC SPOŁECZNA</t>
  </si>
  <si>
    <t>Świadczenia rodzinne oraz składki na ubezpieczenia emerytalne i rentowe z ubezpieczenia społecznego</t>
  </si>
  <si>
    <t>Skladki na ubezpieczenia zdrowotne opłacane za osoby pobierające niektóre świadczenia z pomocy społecznej oraz niektóre świadczenia rodzinne</t>
  </si>
  <si>
    <t>Zasiłki i pomoc w naturze oraz składki na ubezpieczenia emerytalne i rentowe</t>
  </si>
  <si>
    <t>Dodatki mieszkaniowe</t>
  </si>
  <si>
    <t>Zasiłki stałe</t>
  </si>
  <si>
    <t>Ośrodki pomocy społecznej</t>
  </si>
  <si>
    <t>Usługi opiekuńcze i specjalistyczne usługi opiekuńcze</t>
  </si>
  <si>
    <t>POZOSTAŁE ZADANIA W ZKRESIE POLITYKI SPOŁECZNEJ</t>
  </si>
  <si>
    <t>EDUKACYJNA OPIEKA WYCHOWAWCZA</t>
  </si>
  <si>
    <t>Świetlice szkolne</t>
  </si>
  <si>
    <t>Pomoc materialna dla uczniów</t>
  </si>
  <si>
    <t>GOSPODARKA KOMUNALNA I OCHRONA ŚRODOWISKA</t>
  </si>
  <si>
    <t>Gospodarka sciekowa i ochrona wód</t>
  </si>
  <si>
    <t>Gospodarka odpadami</t>
  </si>
  <si>
    <t>Oczyszczanie miast i wsi</t>
  </si>
  <si>
    <t>Utrzymanie zieleni w miastach i gminach</t>
  </si>
  <si>
    <t>Oświetlenie ulic, placów i dróg</t>
  </si>
  <si>
    <t>Wpływy i wydatki związane z gromadzeniem środków z opłat i kar za korzystanie ze środowiska</t>
  </si>
  <si>
    <t>KULTURA I OCHRONA DZIEDZICTWA NARODOWEGO</t>
  </si>
  <si>
    <t>Domy i ośrodki kultury, świetlice i kluby</t>
  </si>
  <si>
    <t>Biblioteki</t>
  </si>
  <si>
    <t>Ochrona i konserwacja zabytków</t>
  </si>
  <si>
    <t>OGRODY BOTANICZNE I ZOOLOGICZNE ORAZ NATURALNE OBSZARY I OBIEKTY CHRONIONEJ PRZYRODY</t>
  </si>
  <si>
    <t>Parki krajobrazowe</t>
  </si>
  <si>
    <t>KULTURA FIZYCZNA I SPORT</t>
  </si>
  <si>
    <t>Obiekty sportowe</t>
  </si>
  <si>
    <t>OGÓŁEM</t>
  </si>
  <si>
    <t xml:space="preserve">REALIZACJA  WYDATKÓW BUDŻETU  GMINY   ZA 2010  ROKU </t>
  </si>
  <si>
    <t>Załącznik nr 2 do Zarządzenia nr 12/11 Wójta Gminy Dygowo z dnia 29.03.2011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</si>
</sst>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name val="Arial CE"/>
      <family val="2"/>
    </font>
    <font>
      <b/>
      <sz val="14"/>
      <name val="Arial CE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10"/>
      <name val="Arial CE"/>
      <family val="2"/>
    </font>
    <font>
      <b/>
      <sz val="14"/>
      <name val="Times New Roman CE"/>
      <family val="1"/>
    </font>
    <font>
      <b/>
      <sz val="15"/>
      <name val="Arial CE"/>
      <family val="2"/>
    </font>
    <font>
      <b/>
      <sz val="15"/>
      <name val="Times New Roman CE"/>
      <family val="1"/>
    </font>
    <font>
      <sz val="8"/>
      <name val="Arial CE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67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 horizontal="left" wrapText="1"/>
    </xf>
    <xf numFmtId="0" fontId="19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center" vertical="center" wrapText="1"/>
    </xf>
    <xf numFmtId="0" fontId="19" fillId="2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49" fontId="20" fillId="22" borderId="10" xfId="0" applyNumberFormat="1" applyFont="1" applyFill="1" applyBorder="1" applyAlignment="1">
      <alignment horizontal="center" vertical="center" wrapText="1"/>
    </xf>
    <xf numFmtId="0" fontId="20" fillId="22" borderId="10" xfId="0" applyFont="1" applyFill="1" applyBorder="1" applyAlignment="1">
      <alignment horizontal="center" vertical="center" wrapText="1"/>
    </xf>
    <xf numFmtId="4" fontId="20" fillId="22" borderId="10" xfId="0" applyNumberFormat="1" applyFont="1" applyFill="1" applyBorder="1" applyAlignment="1">
      <alignment horizontal="right" vertical="center" wrapText="1"/>
    </xf>
    <xf numFmtId="0" fontId="19" fillId="0" borderId="12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left" vertical="center" wrapText="1"/>
    </xf>
    <xf numFmtId="4" fontId="22" fillId="0" borderId="10" xfId="0" applyNumberFormat="1" applyFont="1" applyBorder="1" applyAlignment="1">
      <alignment horizontal="right" vertical="center" wrapText="1"/>
    </xf>
    <xf numFmtId="4" fontId="20" fillId="0" borderId="10" xfId="0" applyNumberFormat="1" applyFont="1" applyFill="1" applyBorder="1" applyAlignment="1">
      <alignment horizontal="right" vertical="center" wrapText="1"/>
    </xf>
    <xf numFmtId="4" fontId="19" fillId="0" borderId="10" xfId="0" applyNumberFormat="1" applyFont="1" applyBorder="1" applyAlignment="1">
      <alignment horizontal="right" vertical="center" wrapText="1"/>
    </xf>
    <xf numFmtId="49" fontId="21" fillId="0" borderId="13" xfId="0" applyNumberFormat="1" applyFont="1" applyBorder="1" applyAlignment="1">
      <alignment horizontal="left" vertical="center" wrapText="1"/>
    </xf>
    <xf numFmtId="4" fontId="22" fillId="0" borderId="13" xfId="0" applyNumberFormat="1" applyFont="1" applyBorder="1" applyAlignment="1">
      <alignment horizontal="right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4" fontId="20" fillId="0" borderId="10" xfId="0" applyNumberFormat="1" applyFont="1" applyBorder="1" applyAlignment="1">
      <alignment horizontal="right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9" fillId="24" borderId="15" xfId="0" applyFont="1" applyFill="1" applyBorder="1" applyAlignment="1">
      <alignment horizontal="left" vertical="center" wrapText="1"/>
    </xf>
    <xf numFmtId="4" fontId="20" fillId="24" borderId="15" xfId="0" applyNumberFormat="1" applyFont="1" applyFill="1" applyBorder="1" applyAlignment="1">
      <alignment horizontal="right" vertical="center" wrapText="1"/>
    </xf>
    <xf numFmtId="4" fontId="20" fillId="24" borderId="10" xfId="0" applyNumberFormat="1" applyFont="1" applyFill="1" applyBorder="1" applyAlignment="1">
      <alignment horizontal="right" vertical="center" wrapText="1"/>
    </xf>
    <xf numFmtId="4" fontId="19" fillId="24" borderId="10" xfId="0" applyNumberFormat="1" applyFont="1" applyFill="1" applyBorder="1" applyAlignment="1">
      <alignment horizontal="right" vertical="center" wrapText="1"/>
    </xf>
    <xf numFmtId="4" fontId="20" fillId="25" borderId="16" xfId="0" applyNumberFormat="1" applyFont="1" applyFill="1" applyBorder="1" applyAlignment="1">
      <alignment horizontal="right" vertical="center" wrapText="1"/>
    </xf>
    <xf numFmtId="4" fontId="19" fillId="22" borderId="10" xfId="0" applyNumberFormat="1" applyFont="1" applyFill="1" applyBorder="1" applyAlignment="1">
      <alignment horizontal="right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6" xfId="0" applyNumberFormat="1" applyFont="1" applyBorder="1" applyAlignment="1">
      <alignment horizontal="left" vertical="center" wrapText="1"/>
    </xf>
    <xf numFmtId="4" fontId="20" fillId="0" borderId="16" xfId="0" applyNumberFormat="1" applyFont="1" applyBorder="1" applyAlignment="1">
      <alignment horizontal="right" vertical="center" wrapText="1"/>
    </xf>
    <xf numFmtId="4" fontId="23" fillId="0" borderId="10" xfId="0" applyNumberFormat="1" applyFont="1" applyBorder="1" applyAlignment="1">
      <alignment horizontal="right" vertical="center" wrapText="1"/>
    </xf>
    <xf numFmtId="0" fontId="19" fillId="0" borderId="0" xfId="0" applyFont="1" applyAlignment="1">
      <alignment horizontal="center"/>
    </xf>
    <xf numFmtId="0" fontId="21" fillId="0" borderId="10" xfId="0" applyFont="1" applyBorder="1" applyAlignment="1">
      <alignment horizontal="left" wrapText="1"/>
    </xf>
    <xf numFmtId="4" fontId="22" fillId="0" borderId="10" xfId="0" applyNumberFormat="1" applyFont="1" applyBorder="1" applyAlignment="1">
      <alignment horizontal="right" wrapText="1"/>
    </xf>
    <xf numFmtId="49" fontId="19" fillId="0" borderId="17" xfId="0" applyNumberFormat="1" applyFont="1" applyBorder="1" applyAlignment="1">
      <alignment horizontal="left" vertical="center" wrapText="1"/>
    </xf>
    <xf numFmtId="4" fontId="20" fillId="0" borderId="17" xfId="0" applyNumberFormat="1" applyFont="1" applyBorder="1" applyAlignment="1">
      <alignment horizontal="right" vertical="center" wrapText="1"/>
    </xf>
    <xf numFmtId="0" fontId="19" fillId="0" borderId="15" xfId="0" applyFont="1" applyBorder="1" applyAlignment="1">
      <alignment horizontal="left" vertical="center" wrapText="1"/>
    </xf>
    <xf numFmtId="4" fontId="20" fillId="0" borderId="15" xfId="0" applyNumberFormat="1" applyFont="1" applyBorder="1" applyAlignment="1">
      <alignment horizontal="right" vertical="center" wrapText="1"/>
    </xf>
    <xf numFmtId="4" fontId="19" fillId="0" borderId="10" xfId="0" applyNumberFormat="1" applyFont="1" applyFill="1" applyBorder="1" applyAlignment="1">
      <alignment horizontal="right" vertical="center" wrapText="1"/>
    </xf>
    <xf numFmtId="49" fontId="21" fillId="0" borderId="10" xfId="0" applyNumberFormat="1" applyFont="1" applyBorder="1" applyAlignment="1">
      <alignment horizontal="left" wrapText="1"/>
    </xf>
    <xf numFmtId="0" fontId="19" fillId="0" borderId="12" xfId="0" applyFont="1" applyFill="1" applyBorder="1" applyAlignment="1">
      <alignment horizontal="center" vertical="center" wrapText="1"/>
    </xf>
    <xf numFmtId="0" fontId="20" fillId="23" borderId="14" xfId="0" applyFont="1" applyFill="1" applyBorder="1" applyAlignment="1">
      <alignment horizontal="center" vertical="center" wrapText="1"/>
    </xf>
    <xf numFmtId="4" fontId="20" fillId="22" borderId="10" xfId="0" applyNumberFormat="1" applyFont="1" applyFill="1" applyBorder="1" applyAlignment="1">
      <alignment horizontal="right" vertical="center"/>
    </xf>
    <xf numFmtId="0" fontId="19" fillId="0" borderId="16" xfId="0" applyFont="1" applyBorder="1" applyAlignment="1">
      <alignment horizontal="center" vertical="center" wrapText="1"/>
    </xf>
    <xf numFmtId="4" fontId="24" fillId="20" borderId="10" xfId="0" applyNumberFormat="1" applyFont="1" applyFill="1" applyBorder="1" applyAlignment="1">
      <alignment horizontal="center" vertical="center" wrapText="1"/>
    </xf>
    <xf numFmtId="4" fontId="26" fillId="20" borderId="10" xfId="0" applyNumberFormat="1" applyFont="1" applyFill="1" applyBorder="1" applyAlignment="1">
      <alignment horizontal="right" vertical="center" wrapText="1"/>
    </xf>
    <xf numFmtId="4" fontId="24" fillId="20" borderId="10" xfId="0" applyNumberFormat="1" applyFont="1" applyFill="1" applyBorder="1" applyAlignment="1">
      <alignment vertical="center" wrapText="1"/>
    </xf>
    <xf numFmtId="4" fontId="19" fillId="0" borderId="0" xfId="0" applyNumberFormat="1" applyFont="1" applyAlignment="1">
      <alignment/>
    </xf>
    <xf numFmtId="4" fontId="25" fillId="26" borderId="0" xfId="0" applyNumberFormat="1" applyFont="1" applyFill="1" applyAlignment="1">
      <alignment horizontal="right"/>
    </xf>
    <xf numFmtId="4" fontId="25" fillId="20" borderId="0" xfId="0" applyNumberFormat="1" applyFont="1" applyFill="1" applyAlignment="1">
      <alignment/>
    </xf>
    <xf numFmtId="4" fontId="20" fillId="22" borderId="0" xfId="0" applyNumberFormat="1" applyFont="1" applyFill="1" applyAlignment="1">
      <alignment/>
    </xf>
    <xf numFmtId="4" fontId="20" fillId="22" borderId="0" xfId="0" applyNumberFormat="1" applyFont="1" applyFill="1" applyAlignment="1">
      <alignment horizontal="right"/>
    </xf>
    <xf numFmtId="0" fontId="20" fillId="22" borderId="10" xfId="0" applyFont="1" applyFill="1" applyBorder="1" applyAlignment="1">
      <alignment horizontal="center" vertical="center" wrapText="1"/>
    </xf>
    <xf numFmtId="0" fontId="20" fillId="22" borderId="10" xfId="0" applyFont="1" applyFill="1" applyBorder="1" applyAlignment="1">
      <alignment horizontal="left" vertical="center"/>
    </xf>
    <xf numFmtId="0" fontId="24" fillId="2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25" borderId="16" xfId="0" applyFont="1" applyFill="1" applyBorder="1" applyAlignment="1">
      <alignment horizontal="center" vertical="center" wrapText="1"/>
    </xf>
    <xf numFmtId="0" fontId="19" fillId="20" borderId="10" xfId="0" applyFont="1" applyFill="1" applyBorder="1" applyAlignment="1">
      <alignment horizontal="center" vertical="center" wrapText="1"/>
    </xf>
    <xf numFmtId="0" fontId="19" fillId="20" borderId="16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 vertical="center" wrapText="1"/>
    </xf>
    <xf numFmtId="0" fontId="19" fillId="20" borderId="11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ok&#243;j%20114\public\Moje%20dokumenty\Bud&#380;et%202000\Bud&#380;et%202000\B99%20zmiany%20i%20realizacj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_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4"/>
  <sheetViews>
    <sheetView tabSelected="1" view="pageBreakPreview" zoomScale="75" zoomScaleSheetLayoutView="75" zoomScalePageLayoutView="0" workbookViewId="0" topLeftCell="A1">
      <selection activeCell="H99" sqref="H99"/>
    </sheetView>
  </sheetViews>
  <sheetFormatPr defaultColWidth="9.00390625" defaultRowHeight="12.75"/>
  <cols>
    <col min="1" max="1" width="6.125" style="1" customWidth="1"/>
    <col min="2" max="2" width="14.625" style="1" customWidth="1"/>
    <col min="3" max="3" width="50.625" style="1" customWidth="1"/>
    <col min="4" max="5" width="25.75390625" style="1" customWidth="1"/>
    <col min="6" max="6" width="32.125" style="1" customWidth="1"/>
    <col min="7" max="7" width="20.00390625" style="1" customWidth="1"/>
    <col min="8" max="8" width="17.375" style="1" customWidth="1"/>
    <col min="9" max="9" width="16.375" style="1" customWidth="1"/>
    <col min="10" max="10" width="16.125" style="1" customWidth="1"/>
    <col min="11" max="11" width="19.25390625" style="1" customWidth="1"/>
    <col min="12" max="12" width="26.00390625" style="1" customWidth="1"/>
    <col min="13" max="13" width="14.625" style="1" customWidth="1"/>
    <col min="14" max="14" width="12.75390625" style="1" customWidth="1"/>
    <col min="15" max="15" width="21.125" style="1" customWidth="1"/>
    <col min="16" max="16" width="21.00390625" style="1" customWidth="1"/>
    <col min="17" max="16384" width="9.00390625" style="1" customWidth="1"/>
  </cols>
  <sheetData>
    <row r="1" spans="1:16" ht="54.75" customHeight="1">
      <c r="A1" s="2"/>
      <c r="B1"/>
      <c r="E1" s="3"/>
      <c r="F1" s="3"/>
      <c r="G1" s="3"/>
      <c r="H1" s="3"/>
      <c r="I1" s="3"/>
      <c r="J1" s="4"/>
      <c r="K1" s="4"/>
      <c r="L1" s="4"/>
      <c r="M1" s="63" t="s">
        <v>109</v>
      </c>
      <c r="N1" s="64"/>
      <c r="O1" s="4"/>
      <c r="P1" s="4"/>
    </row>
    <row r="3" spans="1:13" ht="23.25" customHeight="1">
      <c r="A3" s="5"/>
      <c r="B3" s="5"/>
      <c r="C3" s="5"/>
      <c r="D3" s="5"/>
      <c r="E3" s="5"/>
      <c r="F3" s="65" t="s">
        <v>108</v>
      </c>
      <c r="G3" s="65"/>
      <c r="H3" s="65"/>
      <c r="I3" s="65"/>
      <c r="J3" s="65"/>
      <c r="K3" s="65"/>
      <c r="L3" s="65"/>
      <c r="M3" s="65"/>
    </row>
    <row r="4" spans="6:13" ht="18">
      <c r="F4" s="65"/>
      <c r="G4" s="65"/>
      <c r="H4" s="65"/>
      <c r="I4" s="65"/>
      <c r="J4" s="65"/>
      <c r="K4" s="65"/>
      <c r="L4" s="65"/>
      <c r="M4" s="65"/>
    </row>
    <row r="5" spans="1:16" ht="18">
      <c r="A5" s="61" t="s">
        <v>0</v>
      </c>
      <c r="B5" s="61" t="s">
        <v>1</v>
      </c>
      <c r="C5" s="61" t="s">
        <v>2</v>
      </c>
      <c r="D5" s="61" t="s">
        <v>3</v>
      </c>
      <c r="E5" s="61" t="s">
        <v>4</v>
      </c>
      <c r="F5" s="66" t="s">
        <v>5</v>
      </c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6" ht="18">
      <c r="A6" s="61"/>
      <c r="B6" s="61"/>
      <c r="C6" s="61"/>
      <c r="D6" s="61"/>
      <c r="E6" s="61"/>
      <c r="F6" s="62" t="s">
        <v>6</v>
      </c>
      <c r="G6" s="62" t="s">
        <v>7</v>
      </c>
      <c r="H6" s="62"/>
      <c r="I6" s="62"/>
      <c r="J6" s="62"/>
      <c r="K6" s="62"/>
      <c r="L6" s="62"/>
      <c r="M6" s="62"/>
      <c r="N6" s="62"/>
      <c r="O6" s="61" t="s">
        <v>8</v>
      </c>
      <c r="P6" s="6" t="s">
        <v>7</v>
      </c>
    </row>
    <row r="7" spans="1:16" ht="18">
      <c r="A7" s="61"/>
      <c r="B7" s="61"/>
      <c r="C7" s="61"/>
      <c r="D7" s="61"/>
      <c r="E7" s="61"/>
      <c r="F7" s="62"/>
      <c r="G7" s="61" t="s">
        <v>9</v>
      </c>
      <c r="H7" s="61"/>
      <c r="I7" s="62" t="s">
        <v>10</v>
      </c>
      <c r="J7" s="61" t="s">
        <v>11</v>
      </c>
      <c r="K7" s="61" t="s">
        <v>12</v>
      </c>
      <c r="L7" s="61" t="s">
        <v>13</v>
      </c>
      <c r="M7" s="61" t="s">
        <v>14</v>
      </c>
      <c r="N7" s="62" t="s">
        <v>15</v>
      </c>
      <c r="O7" s="61"/>
      <c r="P7" s="61" t="s">
        <v>16</v>
      </c>
    </row>
    <row r="8" spans="1:16" ht="114" customHeight="1">
      <c r="A8" s="61"/>
      <c r="B8" s="61"/>
      <c r="C8" s="61"/>
      <c r="D8" s="61"/>
      <c r="E8" s="61"/>
      <c r="F8" s="62"/>
      <c r="G8" s="6" t="s">
        <v>17</v>
      </c>
      <c r="H8" s="6" t="s">
        <v>18</v>
      </c>
      <c r="I8" s="62"/>
      <c r="J8" s="61"/>
      <c r="K8" s="61"/>
      <c r="L8" s="61"/>
      <c r="M8" s="61"/>
      <c r="N8" s="62"/>
      <c r="O8" s="61"/>
      <c r="P8" s="61"/>
    </row>
    <row r="9" spans="1:16" ht="18">
      <c r="A9" s="7">
        <v>1</v>
      </c>
      <c r="B9" s="8">
        <v>2</v>
      </c>
      <c r="C9" s="7">
        <v>3</v>
      </c>
      <c r="D9" s="7"/>
      <c r="E9" s="7">
        <v>4</v>
      </c>
      <c r="F9" s="8">
        <v>5</v>
      </c>
      <c r="G9" s="7">
        <v>6</v>
      </c>
      <c r="H9" s="7">
        <v>7</v>
      </c>
      <c r="I9" s="8">
        <v>8</v>
      </c>
      <c r="J9" s="7">
        <v>9</v>
      </c>
      <c r="K9" s="7">
        <v>10</v>
      </c>
      <c r="L9" s="8">
        <v>11</v>
      </c>
      <c r="M9" s="7">
        <v>12</v>
      </c>
      <c r="N9" s="7">
        <v>13</v>
      </c>
      <c r="O9" s="8">
        <v>14</v>
      </c>
      <c r="P9" s="7">
        <v>15</v>
      </c>
    </row>
    <row r="10" spans="1:16" ht="18">
      <c r="A10" s="9" t="s">
        <v>19</v>
      </c>
      <c r="B10" s="56" t="s">
        <v>20</v>
      </c>
      <c r="C10" s="56"/>
      <c r="D10" s="11">
        <v>493061.96</v>
      </c>
      <c r="E10" s="11">
        <f>E11+E12+E13</f>
        <v>481875.61000000004</v>
      </c>
      <c r="F10" s="11">
        <f>F11+F12+F13</f>
        <v>481875.61000000004</v>
      </c>
      <c r="G10" s="11">
        <f aca="true" t="shared" si="0" ref="G10:N10">SUM(G11:G13)</f>
        <v>6641.07</v>
      </c>
      <c r="H10" s="11">
        <f t="shared" si="0"/>
        <v>475234.54000000004</v>
      </c>
      <c r="I10" s="11">
        <f t="shared" si="0"/>
        <v>0</v>
      </c>
      <c r="J10" s="11">
        <f t="shared" si="0"/>
        <v>0</v>
      </c>
      <c r="K10" s="11">
        <f t="shared" si="0"/>
        <v>0</v>
      </c>
      <c r="L10" s="11">
        <f t="shared" si="0"/>
        <v>0</v>
      </c>
      <c r="M10" s="11">
        <f t="shared" si="0"/>
        <v>0</v>
      </c>
      <c r="N10" s="11">
        <f t="shared" si="0"/>
        <v>0</v>
      </c>
      <c r="O10" s="11"/>
      <c r="P10" s="11">
        <f>SUM(P11:P13)</f>
        <v>0</v>
      </c>
    </row>
    <row r="11" spans="1:16" ht="18">
      <c r="A11" s="12"/>
      <c r="B11" s="13" t="s">
        <v>21</v>
      </c>
      <c r="C11" s="14" t="s">
        <v>22</v>
      </c>
      <c r="D11" s="15" t="s">
        <v>23</v>
      </c>
      <c r="E11" s="16">
        <v>3487.37</v>
      </c>
      <c r="F11" s="16">
        <v>3487.37</v>
      </c>
      <c r="G11" s="17"/>
      <c r="H11" s="17">
        <v>3487.37</v>
      </c>
      <c r="I11" s="17"/>
      <c r="J11" s="17"/>
      <c r="K11" s="17"/>
      <c r="L11" s="17"/>
      <c r="M11" s="17"/>
      <c r="N11" s="17"/>
      <c r="O11" s="17"/>
      <c r="P11" s="17"/>
    </row>
    <row r="12" spans="1:16" ht="18">
      <c r="A12" s="12"/>
      <c r="B12" s="13" t="s">
        <v>24</v>
      </c>
      <c r="C12" s="18" t="s">
        <v>25</v>
      </c>
      <c r="D12" s="19" t="s">
        <v>26</v>
      </c>
      <c r="E12" s="16">
        <v>12515.28</v>
      </c>
      <c r="F12" s="16">
        <v>12515.28</v>
      </c>
      <c r="G12" s="17"/>
      <c r="H12" s="17">
        <v>12515.28</v>
      </c>
      <c r="I12" s="17"/>
      <c r="J12" s="17"/>
      <c r="K12" s="17"/>
      <c r="L12" s="17"/>
      <c r="M12" s="17"/>
      <c r="N12" s="17"/>
      <c r="O12" s="17"/>
      <c r="P12" s="17"/>
    </row>
    <row r="13" spans="1:16" ht="18">
      <c r="A13" s="20"/>
      <c r="B13" s="13" t="s">
        <v>27</v>
      </c>
      <c r="C13" s="18" t="s">
        <v>28</v>
      </c>
      <c r="D13" s="19" t="s">
        <v>29</v>
      </c>
      <c r="E13" s="16">
        <v>465872.96</v>
      </c>
      <c r="F13" s="16">
        <v>465872.96</v>
      </c>
      <c r="G13" s="17">
        <v>6641.07</v>
      </c>
      <c r="H13" s="17">
        <v>459231.89</v>
      </c>
      <c r="I13" s="17"/>
      <c r="J13" s="17"/>
      <c r="K13" s="17"/>
      <c r="L13" s="17"/>
      <c r="M13" s="17"/>
      <c r="N13" s="17"/>
      <c r="O13" s="17"/>
      <c r="P13" s="17"/>
    </row>
    <row r="14" spans="1:16" ht="18">
      <c r="A14" s="10">
        <v>400</v>
      </c>
      <c r="B14" s="56" t="s">
        <v>30</v>
      </c>
      <c r="C14" s="56"/>
      <c r="D14" s="11">
        <v>379600</v>
      </c>
      <c r="E14" s="11">
        <f aca="true" t="shared" si="1" ref="E14:N14">E15</f>
        <v>348968.48</v>
      </c>
      <c r="F14" s="11">
        <f t="shared" si="1"/>
        <v>348968.48</v>
      </c>
      <c r="G14" s="11">
        <f t="shared" si="1"/>
        <v>0</v>
      </c>
      <c r="H14" s="11">
        <f t="shared" si="1"/>
        <v>348968.48</v>
      </c>
      <c r="I14" s="11">
        <f t="shared" si="1"/>
        <v>0</v>
      </c>
      <c r="J14" s="11">
        <f t="shared" si="1"/>
        <v>0</v>
      </c>
      <c r="K14" s="11">
        <f t="shared" si="1"/>
        <v>0</v>
      </c>
      <c r="L14" s="11">
        <f t="shared" si="1"/>
        <v>0</v>
      </c>
      <c r="M14" s="11">
        <f t="shared" si="1"/>
        <v>0</v>
      </c>
      <c r="N14" s="11">
        <f t="shared" si="1"/>
        <v>0</v>
      </c>
      <c r="O14" s="11"/>
      <c r="P14" s="11">
        <f>P15</f>
        <v>0</v>
      </c>
    </row>
    <row r="15" spans="1:16" ht="18">
      <c r="A15" s="12"/>
      <c r="B15" s="7">
        <v>40002</v>
      </c>
      <c r="C15" s="21" t="s">
        <v>31</v>
      </c>
      <c r="D15" s="22">
        <v>379600</v>
      </c>
      <c r="E15" s="16">
        <v>348968.48</v>
      </c>
      <c r="F15" s="16">
        <f>E15</f>
        <v>348968.48</v>
      </c>
      <c r="G15" s="17"/>
      <c r="H15" s="17">
        <v>348968.48</v>
      </c>
      <c r="I15" s="17"/>
      <c r="J15" s="17"/>
      <c r="K15" s="17"/>
      <c r="L15" s="17"/>
      <c r="M15" s="17"/>
      <c r="N15" s="17"/>
      <c r="O15" s="17"/>
      <c r="P15" s="17"/>
    </row>
    <row r="16" spans="1:16" ht="18">
      <c r="A16" s="10">
        <v>600</v>
      </c>
      <c r="B16" s="56" t="s">
        <v>32</v>
      </c>
      <c r="C16" s="56"/>
      <c r="D16" s="11">
        <v>1416708.87</v>
      </c>
      <c r="E16" s="54">
        <f>E17+E18+E19</f>
        <v>1069905.23</v>
      </c>
      <c r="F16" s="11">
        <f>F17+F18+F19</f>
        <v>179461.96</v>
      </c>
      <c r="G16" s="11">
        <f>G19</f>
        <v>0</v>
      </c>
      <c r="H16" s="11">
        <f>SUM(H17:H19)</f>
        <v>179461.96</v>
      </c>
      <c r="I16" s="11">
        <f aca="true" t="shared" si="2" ref="I16:P16">I19</f>
        <v>0</v>
      </c>
      <c r="J16" s="11">
        <f t="shared" si="2"/>
        <v>0</v>
      </c>
      <c r="K16" s="11">
        <f t="shared" si="2"/>
        <v>0</v>
      </c>
      <c r="L16" s="11">
        <f t="shared" si="2"/>
        <v>0</v>
      </c>
      <c r="M16" s="11">
        <f t="shared" si="2"/>
        <v>0</v>
      </c>
      <c r="N16" s="11">
        <f t="shared" si="2"/>
        <v>0</v>
      </c>
      <c r="O16" s="11">
        <v>890443.27</v>
      </c>
      <c r="P16" s="11">
        <f t="shared" si="2"/>
        <v>0</v>
      </c>
    </row>
    <row r="17" spans="1:16" ht="18">
      <c r="A17" s="23"/>
      <c r="B17" s="24">
        <v>60013</v>
      </c>
      <c r="C17" s="25" t="s">
        <v>33</v>
      </c>
      <c r="D17" s="26">
        <v>70000</v>
      </c>
      <c r="E17" s="27">
        <v>64270</v>
      </c>
      <c r="F17" s="27">
        <v>0</v>
      </c>
      <c r="G17" s="27"/>
      <c r="H17" s="27">
        <v>0</v>
      </c>
      <c r="I17" s="27"/>
      <c r="J17" s="27"/>
      <c r="K17" s="27"/>
      <c r="L17" s="27"/>
      <c r="M17" s="27"/>
      <c r="N17" s="27"/>
      <c r="O17" s="28">
        <v>64270</v>
      </c>
      <c r="P17" s="27"/>
    </row>
    <row r="18" spans="1:16" ht="18">
      <c r="A18" s="23"/>
      <c r="B18" s="24">
        <v>60014</v>
      </c>
      <c r="C18" s="25" t="s">
        <v>34</v>
      </c>
      <c r="D18" s="26">
        <v>100000</v>
      </c>
      <c r="E18" s="27">
        <v>100000</v>
      </c>
      <c r="F18" s="27">
        <v>0</v>
      </c>
      <c r="G18" s="27"/>
      <c r="H18" s="27"/>
      <c r="I18" s="27"/>
      <c r="J18" s="27"/>
      <c r="K18" s="27"/>
      <c r="L18" s="27"/>
      <c r="M18" s="27"/>
      <c r="N18" s="27"/>
      <c r="O18" s="28">
        <v>100000</v>
      </c>
      <c r="P18" s="27"/>
    </row>
    <row r="19" spans="1:16" ht="18">
      <c r="A19" s="12"/>
      <c r="B19" s="7">
        <v>60016</v>
      </c>
      <c r="C19" s="21" t="s">
        <v>35</v>
      </c>
      <c r="D19" s="22">
        <v>1246708.87</v>
      </c>
      <c r="E19" s="16">
        <f>F19+O19</f>
        <v>905635.23</v>
      </c>
      <c r="F19" s="16">
        <v>179461.96</v>
      </c>
      <c r="G19" s="17"/>
      <c r="H19" s="17">
        <v>179461.96</v>
      </c>
      <c r="I19" s="17"/>
      <c r="J19" s="17"/>
      <c r="K19" s="17"/>
      <c r="L19" s="17"/>
      <c r="M19" s="17"/>
      <c r="N19" s="17"/>
      <c r="O19" s="17">
        <v>726173.27</v>
      </c>
      <c r="P19" s="17"/>
    </row>
    <row r="20" spans="1:16" ht="18">
      <c r="A20" s="10">
        <v>630</v>
      </c>
      <c r="B20" s="60" t="s">
        <v>36</v>
      </c>
      <c r="C20" s="60"/>
      <c r="D20" s="29">
        <v>1000</v>
      </c>
      <c r="E20" s="11">
        <f>E21</f>
        <v>976</v>
      </c>
      <c r="F20" s="11">
        <f>F21</f>
        <v>0</v>
      </c>
      <c r="G20" s="30"/>
      <c r="H20" s="30"/>
      <c r="I20" s="30"/>
      <c r="J20" s="30"/>
      <c r="K20" s="30"/>
      <c r="L20" s="30"/>
      <c r="M20" s="30"/>
      <c r="N20" s="30"/>
      <c r="O20" s="11">
        <f>O21</f>
        <v>976</v>
      </c>
      <c r="P20" s="30"/>
    </row>
    <row r="21" spans="1:16" ht="18">
      <c r="A21" s="12"/>
      <c r="B21" s="7">
        <v>63095</v>
      </c>
      <c r="C21" s="21" t="s">
        <v>37</v>
      </c>
      <c r="D21" s="22">
        <v>1000</v>
      </c>
      <c r="E21" s="16">
        <f>F21+O21</f>
        <v>976</v>
      </c>
      <c r="F21" s="16">
        <v>0</v>
      </c>
      <c r="G21" s="17"/>
      <c r="H21" s="17"/>
      <c r="I21" s="17"/>
      <c r="J21" s="17"/>
      <c r="K21" s="17"/>
      <c r="L21" s="17"/>
      <c r="M21" s="17"/>
      <c r="N21" s="17"/>
      <c r="O21" s="17">
        <v>976</v>
      </c>
      <c r="P21" s="17"/>
    </row>
    <row r="22" spans="1:16" ht="18">
      <c r="A22" s="10">
        <v>700</v>
      </c>
      <c r="B22" s="56" t="s">
        <v>38</v>
      </c>
      <c r="C22" s="56"/>
      <c r="D22" s="11">
        <v>140824.75</v>
      </c>
      <c r="E22" s="11">
        <f>E23</f>
        <v>73406.58</v>
      </c>
      <c r="F22" s="11">
        <f>F23</f>
        <v>47281.83</v>
      </c>
      <c r="G22" s="11">
        <f>SUM(G23:G23)</f>
        <v>0</v>
      </c>
      <c r="H22" s="11">
        <v>47281.83</v>
      </c>
      <c r="I22" s="11">
        <f aca="true" t="shared" si="3" ref="I22:N22">SUM(I23:I23)</f>
        <v>0</v>
      </c>
      <c r="J22" s="11">
        <f t="shared" si="3"/>
        <v>0</v>
      </c>
      <c r="K22" s="11">
        <f t="shared" si="3"/>
        <v>0</v>
      </c>
      <c r="L22" s="11">
        <f t="shared" si="3"/>
        <v>0</v>
      </c>
      <c r="M22" s="11">
        <f t="shared" si="3"/>
        <v>0</v>
      </c>
      <c r="N22" s="11">
        <f t="shared" si="3"/>
        <v>0</v>
      </c>
      <c r="O22" s="11">
        <v>26124.75</v>
      </c>
      <c r="P22" s="11">
        <f>SUM(P23:P23)</f>
        <v>0</v>
      </c>
    </row>
    <row r="23" spans="1:16" ht="36">
      <c r="A23" s="12"/>
      <c r="B23" s="7">
        <v>70005</v>
      </c>
      <c r="C23" s="21" t="s">
        <v>39</v>
      </c>
      <c r="D23" s="22">
        <v>140824.75</v>
      </c>
      <c r="E23" s="16">
        <v>73406.58</v>
      </c>
      <c r="F23" s="16">
        <v>47281.83</v>
      </c>
      <c r="G23" s="17"/>
      <c r="H23" s="17">
        <v>47281.83</v>
      </c>
      <c r="I23" s="17"/>
      <c r="J23" s="17"/>
      <c r="K23" s="17"/>
      <c r="L23" s="17"/>
      <c r="M23" s="17"/>
      <c r="N23" s="17"/>
      <c r="O23" s="17">
        <v>26124.75</v>
      </c>
      <c r="P23" s="17"/>
    </row>
    <row r="24" spans="1:16" ht="18">
      <c r="A24" s="10">
        <v>710</v>
      </c>
      <c r="B24" s="56" t="s">
        <v>40</v>
      </c>
      <c r="C24" s="56"/>
      <c r="D24" s="11">
        <v>52600</v>
      </c>
      <c r="E24" s="11">
        <f>E25+E26</f>
        <v>23582.17</v>
      </c>
      <c r="F24" s="11">
        <f>F25+F26</f>
        <v>23582.17</v>
      </c>
      <c r="G24" s="11">
        <f aca="true" t="shared" si="4" ref="G24:N24">SUM(G25:G26)</f>
        <v>0</v>
      </c>
      <c r="H24" s="11">
        <f t="shared" si="4"/>
        <v>23582.17</v>
      </c>
      <c r="I24" s="11">
        <f t="shared" si="4"/>
        <v>700</v>
      </c>
      <c r="J24" s="11">
        <f t="shared" si="4"/>
        <v>0</v>
      </c>
      <c r="K24" s="11">
        <f t="shared" si="4"/>
        <v>0</v>
      </c>
      <c r="L24" s="11">
        <f t="shared" si="4"/>
        <v>0</v>
      </c>
      <c r="M24" s="11">
        <f t="shared" si="4"/>
        <v>0</v>
      </c>
      <c r="N24" s="11">
        <f t="shared" si="4"/>
        <v>0</v>
      </c>
      <c r="O24" s="11"/>
      <c r="P24" s="11">
        <f>SUM(P25:P26)</f>
        <v>0</v>
      </c>
    </row>
    <row r="25" spans="1:16" ht="36">
      <c r="A25" s="8"/>
      <c r="B25" s="31" t="s">
        <v>41</v>
      </c>
      <c r="C25" s="32" t="s">
        <v>42</v>
      </c>
      <c r="D25" s="33">
        <v>6000</v>
      </c>
      <c r="E25" s="16">
        <v>658.8</v>
      </c>
      <c r="F25" s="16">
        <f>E25</f>
        <v>658.8</v>
      </c>
      <c r="G25" s="17"/>
      <c r="H25" s="17">
        <v>658.8</v>
      </c>
      <c r="I25" s="17"/>
      <c r="J25" s="17"/>
      <c r="K25" s="17"/>
      <c r="L25" s="17"/>
      <c r="M25" s="17"/>
      <c r="N25" s="17"/>
      <c r="O25" s="17"/>
      <c r="P25" s="17"/>
    </row>
    <row r="26" spans="1:16" ht="18">
      <c r="A26" s="20"/>
      <c r="B26" s="7">
        <v>71035</v>
      </c>
      <c r="C26" s="21" t="s">
        <v>43</v>
      </c>
      <c r="D26" s="22">
        <v>46600</v>
      </c>
      <c r="E26" s="16">
        <v>22923.37</v>
      </c>
      <c r="F26" s="16">
        <f>E26</f>
        <v>22923.37</v>
      </c>
      <c r="G26" s="17"/>
      <c r="H26" s="17">
        <v>22923.37</v>
      </c>
      <c r="I26" s="17">
        <v>700</v>
      </c>
      <c r="J26" s="17"/>
      <c r="K26" s="17"/>
      <c r="L26" s="17"/>
      <c r="M26" s="17"/>
      <c r="N26" s="17"/>
      <c r="O26" s="17"/>
      <c r="P26" s="17"/>
    </row>
    <row r="27" spans="1:16" ht="18">
      <c r="A27" s="10">
        <v>750</v>
      </c>
      <c r="B27" s="56" t="s">
        <v>44</v>
      </c>
      <c r="C27" s="56"/>
      <c r="D27" s="11">
        <v>1757194</v>
      </c>
      <c r="E27" s="55">
        <f>E28+E29+E30+E31+E32+E33+E34</f>
        <v>1590694.1199999999</v>
      </c>
      <c r="F27" s="11">
        <f>F28+F29+F30+F31+F32+F33+F34</f>
        <v>1519379.5699999998</v>
      </c>
      <c r="G27" s="11">
        <f aca="true" t="shared" si="5" ref="G27:N27">SUM(G28:G34)</f>
        <v>1116153.35</v>
      </c>
      <c r="H27" s="11">
        <f t="shared" si="5"/>
        <v>329048.88</v>
      </c>
      <c r="I27" s="11">
        <f t="shared" si="5"/>
        <v>0</v>
      </c>
      <c r="J27" s="11">
        <f t="shared" si="5"/>
        <v>0</v>
      </c>
      <c r="K27" s="11">
        <f t="shared" si="5"/>
        <v>74177.34</v>
      </c>
      <c r="L27" s="11">
        <f t="shared" si="5"/>
        <v>0</v>
      </c>
      <c r="M27" s="11">
        <f t="shared" si="5"/>
        <v>0</v>
      </c>
      <c r="N27" s="11">
        <f t="shared" si="5"/>
        <v>0</v>
      </c>
      <c r="O27" s="11">
        <f>O31</f>
        <v>71314.55</v>
      </c>
      <c r="P27" s="11">
        <f>SUM(P28:P34)</f>
        <v>0</v>
      </c>
    </row>
    <row r="28" spans="1:16" ht="18">
      <c r="A28" s="8"/>
      <c r="B28" s="7">
        <v>75011</v>
      </c>
      <c r="C28" s="21" t="s">
        <v>45</v>
      </c>
      <c r="D28" s="22">
        <v>85581.41</v>
      </c>
      <c r="E28" s="16">
        <v>85229.22</v>
      </c>
      <c r="F28" s="16">
        <f>E28</f>
        <v>85229.22</v>
      </c>
      <c r="G28" s="17">
        <v>75770.32</v>
      </c>
      <c r="H28" s="17">
        <v>9458.9</v>
      </c>
      <c r="I28" s="34"/>
      <c r="J28" s="34"/>
      <c r="K28" s="17"/>
      <c r="L28" s="17"/>
      <c r="M28" s="17"/>
      <c r="N28" s="17"/>
      <c r="O28" s="17"/>
      <c r="P28" s="17"/>
    </row>
    <row r="29" spans="1:16" ht="29.25" customHeight="1">
      <c r="A29" s="8"/>
      <c r="B29" s="7">
        <v>75014</v>
      </c>
      <c r="C29" s="21" t="s">
        <v>46</v>
      </c>
      <c r="D29" s="22">
        <v>4500</v>
      </c>
      <c r="E29" s="16">
        <v>3893.61</v>
      </c>
      <c r="F29" s="16">
        <f>E29</f>
        <v>3893.61</v>
      </c>
      <c r="G29" s="17"/>
      <c r="H29" s="17">
        <v>3893.61</v>
      </c>
      <c r="I29" s="34"/>
      <c r="J29" s="34"/>
      <c r="K29" s="17"/>
      <c r="L29" s="17"/>
      <c r="M29" s="17"/>
      <c r="N29" s="17"/>
      <c r="O29" s="17"/>
      <c r="P29" s="17"/>
    </row>
    <row r="30" spans="1:16" ht="36">
      <c r="A30" s="12"/>
      <c r="B30" s="35">
        <v>75022</v>
      </c>
      <c r="C30" s="21" t="s">
        <v>47</v>
      </c>
      <c r="D30" s="22">
        <v>80400</v>
      </c>
      <c r="E30" s="16">
        <v>71995.99</v>
      </c>
      <c r="F30" s="16">
        <f>E30</f>
        <v>71995.99</v>
      </c>
      <c r="G30" s="17">
        <v>0</v>
      </c>
      <c r="H30" s="17">
        <v>6583.49</v>
      </c>
      <c r="I30" s="17"/>
      <c r="J30" s="17"/>
      <c r="K30" s="17">
        <v>65412.5</v>
      </c>
      <c r="L30" s="17"/>
      <c r="M30" s="17"/>
      <c r="N30" s="17"/>
      <c r="O30" s="17"/>
      <c r="P30" s="17"/>
    </row>
    <row r="31" spans="1:16" ht="36">
      <c r="A31" s="12"/>
      <c r="B31" s="7">
        <v>75023</v>
      </c>
      <c r="C31" s="21" t="s">
        <v>48</v>
      </c>
      <c r="D31" s="22">
        <v>1522171.59</v>
      </c>
      <c r="E31" s="16">
        <f>F31+O31</f>
        <v>1372772.21</v>
      </c>
      <c r="F31" s="16">
        <v>1301457.66</v>
      </c>
      <c r="G31" s="17">
        <v>1038168.78</v>
      </c>
      <c r="H31" s="17">
        <v>262459.04</v>
      </c>
      <c r="I31" s="17"/>
      <c r="J31" s="17"/>
      <c r="K31" s="17">
        <v>829.84</v>
      </c>
      <c r="L31" s="17"/>
      <c r="M31" s="17"/>
      <c r="N31" s="17"/>
      <c r="O31" s="17">
        <v>71314.55</v>
      </c>
      <c r="P31" s="17"/>
    </row>
    <row r="32" spans="1:16" ht="18">
      <c r="A32" s="12"/>
      <c r="B32" s="7">
        <v>75056</v>
      </c>
      <c r="C32" s="21" t="s">
        <v>49</v>
      </c>
      <c r="D32" s="22">
        <v>8878</v>
      </c>
      <c r="E32" s="16">
        <v>8878</v>
      </c>
      <c r="F32" s="16">
        <f>E32</f>
        <v>8878</v>
      </c>
      <c r="G32" s="17">
        <v>1205.16</v>
      </c>
      <c r="H32" s="17">
        <v>805.84</v>
      </c>
      <c r="I32" s="17"/>
      <c r="J32" s="17"/>
      <c r="K32" s="17">
        <v>6867</v>
      </c>
      <c r="L32" s="17"/>
      <c r="M32" s="17"/>
      <c r="N32" s="17"/>
      <c r="O32" s="17"/>
      <c r="P32" s="17"/>
    </row>
    <row r="33" spans="1:16" ht="36">
      <c r="A33" s="12"/>
      <c r="B33" s="7">
        <v>75075</v>
      </c>
      <c r="C33" s="36" t="s">
        <v>50</v>
      </c>
      <c r="D33" s="37">
        <v>28381</v>
      </c>
      <c r="E33" s="16">
        <v>28132.95</v>
      </c>
      <c r="F33" s="16">
        <f>E33</f>
        <v>28132.95</v>
      </c>
      <c r="G33" s="17">
        <v>0</v>
      </c>
      <c r="H33" s="17">
        <v>28132.95</v>
      </c>
      <c r="I33" s="17"/>
      <c r="J33" s="17"/>
      <c r="K33" s="17"/>
      <c r="L33" s="17"/>
      <c r="M33" s="17"/>
      <c r="N33" s="17"/>
      <c r="O33" s="17"/>
      <c r="P33" s="17"/>
    </row>
    <row r="34" spans="1:16" ht="18">
      <c r="A34" s="20"/>
      <c r="B34" s="7">
        <v>75095</v>
      </c>
      <c r="C34" s="21" t="s">
        <v>37</v>
      </c>
      <c r="D34" s="22">
        <v>27282</v>
      </c>
      <c r="E34" s="16">
        <v>19792.14</v>
      </c>
      <c r="F34" s="16">
        <f>E34</f>
        <v>19792.14</v>
      </c>
      <c r="G34" s="17">
        <v>1009.09</v>
      </c>
      <c r="H34" s="17">
        <v>17715.05</v>
      </c>
      <c r="I34" s="17"/>
      <c r="J34" s="17"/>
      <c r="K34" s="17">
        <v>1068</v>
      </c>
      <c r="L34" s="17"/>
      <c r="M34" s="17"/>
      <c r="N34" s="17"/>
      <c r="O34" s="17"/>
      <c r="P34" s="17"/>
    </row>
    <row r="35" spans="1:16" ht="18.75" customHeight="1">
      <c r="A35" s="10">
        <v>751</v>
      </c>
      <c r="B35" s="56" t="s">
        <v>51</v>
      </c>
      <c r="C35" s="56"/>
      <c r="D35" s="11">
        <v>32725</v>
      </c>
      <c r="E35" s="11">
        <f>E36+E37+E38</f>
        <v>30269.2</v>
      </c>
      <c r="F35" s="11">
        <f>F36+F37+F38</f>
        <v>30269.2</v>
      </c>
      <c r="G35" s="11">
        <f>SUM(G37:G38)</f>
        <v>6332.1</v>
      </c>
      <c r="H35" s="11">
        <f>SUM(H36:H38)</f>
        <v>10317.1</v>
      </c>
      <c r="I35" s="11">
        <f aca="true" t="shared" si="6" ref="I35:N35">SUM(I36:I37)</f>
        <v>0</v>
      </c>
      <c r="J35" s="11">
        <f t="shared" si="6"/>
        <v>0</v>
      </c>
      <c r="K35" s="11">
        <f t="shared" si="6"/>
        <v>7200</v>
      </c>
      <c r="L35" s="11">
        <f t="shared" si="6"/>
        <v>0</v>
      </c>
      <c r="M35" s="11">
        <f t="shared" si="6"/>
        <v>0</v>
      </c>
      <c r="N35" s="11">
        <f t="shared" si="6"/>
        <v>0</v>
      </c>
      <c r="O35" s="11"/>
      <c r="P35" s="11">
        <f>SUM(P36:P37)</f>
        <v>0</v>
      </c>
    </row>
    <row r="36" spans="1:16" ht="36">
      <c r="A36" s="8"/>
      <c r="B36" s="7">
        <v>75101</v>
      </c>
      <c r="C36" s="21" t="s">
        <v>52</v>
      </c>
      <c r="D36" s="22">
        <v>886</v>
      </c>
      <c r="E36" s="16">
        <v>886</v>
      </c>
      <c r="F36" s="16">
        <f>E36</f>
        <v>886</v>
      </c>
      <c r="G36" s="17">
        <v>0</v>
      </c>
      <c r="H36" s="17">
        <v>886</v>
      </c>
      <c r="I36" s="17"/>
      <c r="J36" s="17"/>
      <c r="K36" s="17"/>
      <c r="L36" s="17"/>
      <c r="M36" s="17"/>
      <c r="N36" s="17"/>
      <c r="O36" s="17"/>
      <c r="P36" s="17"/>
    </row>
    <row r="37" spans="1:16" ht="36">
      <c r="A37" s="20"/>
      <c r="B37" s="7">
        <v>75107</v>
      </c>
      <c r="C37" s="21" t="s">
        <v>53</v>
      </c>
      <c r="D37" s="22">
        <v>15757</v>
      </c>
      <c r="E37" s="16">
        <v>14781.2</v>
      </c>
      <c r="F37" s="16">
        <f>E37</f>
        <v>14781.2</v>
      </c>
      <c r="G37" s="17">
        <v>2745.73</v>
      </c>
      <c r="H37" s="17">
        <v>4835.47</v>
      </c>
      <c r="I37" s="17"/>
      <c r="J37" s="17"/>
      <c r="K37" s="17">
        <v>7200</v>
      </c>
      <c r="L37" s="17"/>
      <c r="M37" s="17"/>
      <c r="N37" s="17"/>
      <c r="O37" s="17"/>
      <c r="P37" s="17"/>
    </row>
    <row r="38" spans="1:16" ht="36">
      <c r="A38" s="20"/>
      <c r="B38" s="7">
        <v>75109</v>
      </c>
      <c r="C38" s="21" t="s">
        <v>54</v>
      </c>
      <c r="D38" s="22">
        <v>16082</v>
      </c>
      <c r="E38" s="16">
        <v>14602</v>
      </c>
      <c r="F38" s="16">
        <v>14602</v>
      </c>
      <c r="G38" s="17">
        <v>3586.37</v>
      </c>
      <c r="H38" s="17">
        <v>4595.63</v>
      </c>
      <c r="I38" s="17"/>
      <c r="J38" s="17"/>
      <c r="K38" s="17">
        <v>6420</v>
      </c>
      <c r="L38" s="17"/>
      <c r="M38" s="17"/>
      <c r="N38" s="17"/>
      <c r="O38" s="17"/>
      <c r="P38" s="17"/>
    </row>
    <row r="39" spans="1:16" ht="18">
      <c r="A39" s="10">
        <v>754</v>
      </c>
      <c r="B39" s="56" t="s">
        <v>55</v>
      </c>
      <c r="C39" s="56"/>
      <c r="D39" s="11">
        <v>527274.03</v>
      </c>
      <c r="E39" s="11">
        <f>E41+E42+E43+E44+E45</f>
        <v>439391.63</v>
      </c>
      <c r="F39" s="11">
        <f>F40+F41+F42+F43+F44+F45</f>
        <v>406845.48</v>
      </c>
      <c r="G39" s="11">
        <f aca="true" t="shared" si="7" ref="G39:N39">SUM(G40:G45)</f>
        <v>227560.8</v>
      </c>
      <c r="H39" s="11">
        <f t="shared" si="7"/>
        <v>169127.47</v>
      </c>
      <c r="I39" s="11">
        <f t="shared" si="7"/>
        <v>9395.99</v>
      </c>
      <c r="J39" s="11">
        <f t="shared" si="7"/>
        <v>0</v>
      </c>
      <c r="K39" s="11">
        <f t="shared" si="7"/>
        <v>761.22</v>
      </c>
      <c r="L39" s="11">
        <f t="shared" si="7"/>
        <v>0</v>
      </c>
      <c r="M39" s="11">
        <f t="shared" si="7"/>
        <v>0</v>
      </c>
      <c r="N39" s="11">
        <f t="shared" si="7"/>
        <v>0</v>
      </c>
      <c r="O39" s="11">
        <f>SUM(O40:O45)</f>
        <v>32546.15</v>
      </c>
      <c r="P39" s="11">
        <f>SUM(P40:P45)</f>
        <v>0</v>
      </c>
    </row>
    <row r="40" spans="1:16" ht="18">
      <c r="A40" s="8"/>
      <c r="B40" s="7">
        <v>75406</v>
      </c>
      <c r="C40" s="21" t="s">
        <v>56</v>
      </c>
      <c r="D40" s="22">
        <v>5000</v>
      </c>
      <c r="E40" s="16">
        <v>0</v>
      </c>
      <c r="F40" s="16">
        <f aca="true" t="shared" si="8" ref="F40:F45">E40</f>
        <v>0</v>
      </c>
      <c r="G40" s="17">
        <v>0</v>
      </c>
      <c r="H40" s="17">
        <v>0</v>
      </c>
      <c r="I40" s="17"/>
      <c r="J40" s="17">
        <v>0</v>
      </c>
      <c r="K40" s="17"/>
      <c r="L40" s="17"/>
      <c r="M40" s="17"/>
      <c r="N40" s="17"/>
      <c r="O40" s="17"/>
      <c r="P40" s="17"/>
    </row>
    <row r="41" spans="1:16" ht="36">
      <c r="A41" s="12"/>
      <c r="B41" s="7">
        <v>75411</v>
      </c>
      <c r="C41" s="38" t="s">
        <v>57</v>
      </c>
      <c r="D41" s="39">
        <v>10000</v>
      </c>
      <c r="E41" s="16">
        <v>10000</v>
      </c>
      <c r="F41" s="16">
        <v>0</v>
      </c>
      <c r="G41" s="17">
        <v>0</v>
      </c>
      <c r="H41" s="17">
        <v>0</v>
      </c>
      <c r="I41" s="17"/>
      <c r="J41" s="17"/>
      <c r="K41" s="17"/>
      <c r="L41" s="17"/>
      <c r="M41" s="17"/>
      <c r="N41" s="17"/>
      <c r="O41" s="17">
        <v>10000</v>
      </c>
      <c r="P41" s="17"/>
    </row>
    <row r="42" spans="1:16" ht="18">
      <c r="A42" s="12"/>
      <c r="B42" s="7">
        <v>75412</v>
      </c>
      <c r="C42" s="21" t="s">
        <v>58</v>
      </c>
      <c r="D42" s="22">
        <v>165310</v>
      </c>
      <c r="E42" s="16">
        <v>108342.72</v>
      </c>
      <c r="F42" s="16">
        <v>90886.57</v>
      </c>
      <c r="G42" s="17">
        <v>12972.4</v>
      </c>
      <c r="H42" s="17">
        <v>68518.18</v>
      </c>
      <c r="I42" s="17">
        <v>9395.99</v>
      </c>
      <c r="J42" s="17"/>
      <c r="K42" s="17"/>
      <c r="L42" s="17"/>
      <c r="M42" s="17"/>
      <c r="N42" s="17"/>
      <c r="O42" s="17">
        <v>17456.15</v>
      </c>
      <c r="P42" s="17"/>
    </row>
    <row r="43" spans="1:16" ht="18">
      <c r="A43" s="12"/>
      <c r="B43" s="7">
        <v>75414</v>
      </c>
      <c r="C43" s="21" t="s">
        <v>59</v>
      </c>
      <c r="D43" s="22">
        <v>6000</v>
      </c>
      <c r="E43" s="16">
        <v>3301.11</v>
      </c>
      <c r="F43" s="16">
        <f t="shared" si="8"/>
        <v>3301.11</v>
      </c>
      <c r="G43" s="17">
        <v>0</v>
      </c>
      <c r="H43" s="17">
        <v>3301.11</v>
      </c>
      <c r="I43" s="17"/>
      <c r="J43" s="17"/>
      <c r="K43" s="17"/>
      <c r="L43" s="17"/>
      <c r="M43" s="17"/>
      <c r="N43" s="17"/>
      <c r="O43" s="17"/>
      <c r="P43" s="17"/>
    </row>
    <row r="44" spans="1:16" ht="18">
      <c r="A44" s="12"/>
      <c r="B44" s="7">
        <v>75416</v>
      </c>
      <c r="C44" s="21" t="s">
        <v>60</v>
      </c>
      <c r="D44" s="22">
        <v>339764.03</v>
      </c>
      <c r="E44" s="16">
        <v>316547.83</v>
      </c>
      <c r="F44" s="16">
        <v>311457.83</v>
      </c>
      <c r="G44" s="17">
        <v>214588.4</v>
      </c>
      <c r="H44" s="17">
        <v>96108.21</v>
      </c>
      <c r="I44" s="17"/>
      <c r="J44" s="17">
        <v>0</v>
      </c>
      <c r="K44" s="17">
        <v>761.22</v>
      </c>
      <c r="L44" s="17"/>
      <c r="M44" s="17"/>
      <c r="N44" s="17"/>
      <c r="O44" s="17">
        <v>5090</v>
      </c>
      <c r="P44" s="17"/>
    </row>
    <row r="45" spans="1:16" ht="18">
      <c r="A45" s="12"/>
      <c r="B45" s="7">
        <v>75495</v>
      </c>
      <c r="C45" s="21" t="s">
        <v>37</v>
      </c>
      <c r="D45" s="22">
        <v>1200</v>
      </c>
      <c r="E45" s="16">
        <v>1199.97</v>
      </c>
      <c r="F45" s="16">
        <f t="shared" si="8"/>
        <v>1199.97</v>
      </c>
      <c r="G45" s="17">
        <v>0</v>
      </c>
      <c r="H45" s="17">
        <v>1199.97</v>
      </c>
      <c r="I45" s="17"/>
      <c r="J45" s="17"/>
      <c r="K45" s="17"/>
      <c r="L45" s="17"/>
      <c r="M45" s="17"/>
      <c r="N45" s="17"/>
      <c r="O45" s="17"/>
      <c r="P45" s="17"/>
    </row>
    <row r="46" spans="1:16" ht="85.5" customHeight="1">
      <c r="A46" s="10">
        <v>756</v>
      </c>
      <c r="B46" s="56" t="s">
        <v>61</v>
      </c>
      <c r="C46" s="56"/>
      <c r="D46" s="11">
        <v>65135</v>
      </c>
      <c r="E46" s="11">
        <f>E47</f>
        <v>55579.17</v>
      </c>
      <c r="F46" s="11">
        <f>F47</f>
        <v>55579.17</v>
      </c>
      <c r="G46" s="11">
        <f aca="true" t="shared" si="9" ref="G46:N46">SUM(G47:G47)</f>
        <v>20609.53</v>
      </c>
      <c r="H46" s="11">
        <f t="shared" si="9"/>
        <v>16869.64</v>
      </c>
      <c r="I46" s="11">
        <f t="shared" si="9"/>
        <v>0</v>
      </c>
      <c r="J46" s="11">
        <f t="shared" si="9"/>
        <v>0</v>
      </c>
      <c r="K46" s="11">
        <f t="shared" si="9"/>
        <v>18100</v>
      </c>
      <c r="L46" s="11">
        <f t="shared" si="9"/>
        <v>0</v>
      </c>
      <c r="M46" s="11">
        <f t="shared" si="9"/>
        <v>0</v>
      </c>
      <c r="N46" s="11">
        <f t="shared" si="9"/>
        <v>0</v>
      </c>
      <c r="O46" s="11"/>
      <c r="P46" s="11">
        <f>SUM(P47:P47)</f>
        <v>0</v>
      </c>
    </row>
    <row r="47" spans="1:16" ht="54">
      <c r="A47" s="20"/>
      <c r="B47" s="7">
        <v>75647</v>
      </c>
      <c r="C47" s="40" t="s">
        <v>62</v>
      </c>
      <c r="D47" s="41">
        <v>65135</v>
      </c>
      <c r="E47" s="16">
        <v>55579.17</v>
      </c>
      <c r="F47" s="16">
        <f>E47</f>
        <v>55579.17</v>
      </c>
      <c r="G47" s="17">
        <v>20609.53</v>
      </c>
      <c r="H47" s="17">
        <v>16869.64</v>
      </c>
      <c r="I47" s="17"/>
      <c r="J47" s="17"/>
      <c r="K47" s="17">
        <v>18100</v>
      </c>
      <c r="L47" s="17"/>
      <c r="M47" s="17"/>
      <c r="N47" s="17"/>
      <c r="O47" s="17"/>
      <c r="P47" s="17"/>
    </row>
    <row r="48" spans="1:16" ht="18">
      <c r="A48" s="10">
        <v>757</v>
      </c>
      <c r="B48" s="56" t="s">
        <v>63</v>
      </c>
      <c r="C48" s="56"/>
      <c r="D48" s="11">
        <v>181907</v>
      </c>
      <c r="E48" s="11">
        <f>E49</f>
        <v>152016.65</v>
      </c>
      <c r="F48" s="11">
        <f>F49</f>
        <v>152016.65</v>
      </c>
      <c r="G48" s="11">
        <f aca="true" t="shared" si="10" ref="G48:N48">SUM(G49)</f>
        <v>0</v>
      </c>
      <c r="H48" s="11">
        <f t="shared" si="10"/>
        <v>0</v>
      </c>
      <c r="I48" s="11">
        <f t="shared" si="10"/>
        <v>0</v>
      </c>
      <c r="J48" s="11">
        <f t="shared" si="10"/>
        <v>0</v>
      </c>
      <c r="K48" s="11">
        <f t="shared" si="10"/>
        <v>0</v>
      </c>
      <c r="L48" s="11">
        <f t="shared" si="10"/>
        <v>0</v>
      </c>
      <c r="M48" s="11">
        <f t="shared" si="10"/>
        <v>152016.65</v>
      </c>
      <c r="N48" s="11">
        <f t="shared" si="10"/>
        <v>0</v>
      </c>
      <c r="O48" s="11"/>
      <c r="P48" s="11">
        <f>SUM(P49)</f>
        <v>0</v>
      </c>
    </row>
    <row r="49" spans="1:16" ht="54">
      <c r="A49" s="7"/>
      <c r="B49" s="7">
        <v>75702</v>
      </c>
      <c r="C49" s="21" t="s">
        <v>64</v>
      </c>
      <c r="D49" s="22">
        <v>181907</v>
      </c>
      <c r="E49" s="16">
        <v>152016.65</v>
      </c>
      <c r="F49" s="16">
        <f>E49</f>
        <v>152016.65</v>
      </c>
      <c r="G49" s="17"/>
      <c r="H49" s="17"/>
      <c r="I49" s="17"/>
      <c r="J49" s="17"/>
      <c r="K49" s="17"/>
      <c r="L49" s="17"/>
      <c r="M49" s="17">
        <v>152016.65</v>
      </c>
      <c r="N49" s="17"/>
      <c r="O49" s="17"/>
      <c r="P49" s="17"/>
    </row>
    <row r="50" spans="1:16" ht="18">
      <c r="A50" s="10">
        <v>758</v>
      </c>
      <c r="B50" s="56" t="s">
        <v>65</v>
      </c>
      <c r="C50" s="56"/>
      <c r="D50" s="11">
        <v>212000</v>
      </c>
      <c r="E50" s="11">
        <f>E51</f>
        <v>187716.05</v>
      </c>
      <c r="F50" s="11">
        <f>F51</f>
        <v>187716.05</v>
      </c>
      <c r="G50" s="11">
        <f aca="true" t="shared" si="11" ref="G50:N50">SUM(G51:G52)</f>
        <v>0</v>
      </c>
      <c r="H50" s="11">
        <f t="shared" si="11"/>
        <v>187716.05</v>
      </c>
      <c r="I50" s="11">
        <f t="shared" si="11"/>
        <v>0</v>
      </c>
      <c r="J50" s="11">
        <f t="shared" si="11"/>
        <v>0</v>
      </c>
      <c r="K50" s="11">
        <f t="shared" si="11"/>
        <v>0</v>
      </c>
      <c r="L50" s="11">
        <f t="shared" si="11"/>
        <v>0</v>
      </c>
      <c r="M50" s="11">
        <f t="shared" si="11"/>
        <v>0</v>
      </c>
      <c r="N50" s="11">
        <f t="shared" si="11"/>
        <v>0</v>
      </c>
      <c r="O50" s="11"/>
      <c r="P50" s="11">
        <f>SUM(P51:P52)</f>
        <v>0</v>
      </c>
    </row>
    <row r="51" spans="1:16" ht="18">
      <c r="A51" s="59"/>
      <c r="B51" s="7">
        <v>75814</v>
      </c>
      <c r="C51" s="21" t="s">
        <v>66</v>
      </c>
      <c r="D51" s="22">
        <v>207000</v>
      </c>
      <c r="E51" s="16">
        <v>187716.05</v>
      </c>
      <c r="F51" s="16">
        <f>E51</f>
        <v>187716.05</v>
      </c>
      <c r="G51" s="17"/>
      <c r="H51" s="17">
        <v>187716.05</v>
      </c>
      <c r="I51" s="34"/>
      <c r="J51" s="34"/>
      <c r="K51" s="34"/>
      <c r="L51" s="17"/>
      <c r="M51" s="17"/>
      <c r="N51" s="17"/>
      <c r="O51" s="17"/>
      <c r="P51" s="17"/>
    </row>
    <row r="52" spans="1:16" ht="18">
      <c r="A52" s="59"/>
      <c r="B52" s="7">
        <v>75818</v>
      </c>
      <c r="C52" s="21" t="s">
        <v>67</v>
      </c>
      <c r="D52" s="22">
        <v>5000</v>
      </c>
      <c r="E52" s="16">
        <v>0</v>
      </c>
      <c r="F52" s="16">
        <f>E52</f>
        <v>0</v>
      </c>
      <c r="G52" s="17"/>
      <c r="H52" s="17"/>
      <c r="I52" s="17"/>
      <c r="J52" s="17">
        <v>0</v>
      </c>
      <c r="K52" s="17"/>
      <c r="L52" s="17"/>
      <c r="M52" s="17"/>
      <c r="N52" s="17"/>
      <c r="O52" s="17"/>
      <c r="P52" s="17"/>
    </row>
    <row r="53" spans="1:16" ht="44.25" customHeight="1">
      <c r="A53" s="10">
        <v>801</v>
      </c>
      <c r="B53" s="56" t="s">
        <v>68</v>
      </c>
      <c r="C53" s="56"/>
      <c r="D53" s="11">
        <v>6949561.46</v>
      </c>
      <c r="E53" s="11">
        <f>E54+E55+E56+E57+E58+E59+E60+E61+E62</f>
        <v>6647394.75</v>
      </c>
      <c r="F53" s="11">
        <f>F54+F55+F56+F57+F58+F59+F60+F61+F62</f>
        <v>4991621.84</v>
      </c>
      <c r="G53" s="11">
        <f aca="true" t="shared" si="12" ref="G53:N53">SUM(G54:G62)</f>
        <v>3810427.5600000005</v>
      </c>
      <c r="H53" s="11">
        <f t="shared" si="12"/>
        <v>929559.45</v>
      </c>
      <c r="I53" s="11">
        <f t="shared" si="12"/>
        <v>2000</v>
      </c>
      <c r="J53" s="11">
        <f t="shared" si="12"/>
        <v>56618.2</v>
      </c>
      <c r="K53" s="11">
        <f t="shared" si="12"/>
        <v>193016.63</v>
      </c>
      <c r="L53" s="11">
        <f t="shared" si="12"/>
        <v>0</v>
      </c>
      <c r="M53" s="11">
        <f t="shared" si="12"/>
        <v>0</v>
      </c>
      <c r="N53" s="11">
        <f t="shared" si="12"/>
        <v>0</v>
      </c>
      <c r="O53" s="11">
        <f>O54</f>
        <v>1655772.91</v>
      </c>
      <c r="P53" s="11">
        <f>SUM(P54:P62)</f>
        <v>0</v>
      </c>
    </row>
    <row r="54" spans="1:16" ht="38.25" customHeight="1">
      <c r="A54" s="8"/>
      <c r="B54" s="7">
        <v>80101</v>
      </c>
      <c r="C54" s="21" t="s">
        <v>69</v>
      </c>
      <c r="D54" s="22">
        <v>4494440.86</v>
      </c>
      <c r="E54" s="16">
        <f>F54+O54</f>
        <v>4305309.11</v>
      </c>
      <c r="F54" s="16">
        <v>2649536.2</v>
      </c>
      <c r="G54" s="42">
        <v>2023364.5</v>
      </c>
      <c r="H54" s="42">
        <v>527226.8</v>
      </c>
      <c r="I54" s="42"/>
      <c r="J54" s="42">
        <v>0</v>
      </c>
      <c r="K54" s="17">
        <v>98944.9</v>
      </c>
      <c r="L54" s="17"/>
      <c r="M54" s="17"/>
      <c r="N54" s="17"/>
      <c r="O54" s="17">
        <v>1655772.91</v>
      </c>
      <c r="P54" s="17"/>
    </row>
    <row r="55" spans="1:16" ht="36">
      <c r="A55" s="12"/>
      <c r="B55" s="7">
        <v>80103</v>
      </c>
      <c r="C55" s="43" t="s">
        <v>70</v>
      </c>
      <c r="D55" s="37">
        <v>170813</v>
      </c>
      <c r="E55" s="16">
        <v>155841.46</v>
      </c>
      <c r="F55" s="16">
        <f aca="true" t="shared" si="13" ref="F55:F62">E55</f>
        <v>155841.46</v>
      </c>
      <c r="G55" s="42">
        <v>134669.18</v>
      </c>
      <c r="H55" s="42">
        <v>11365.72</v>
      </c>
      <c r="I55" s="42"/>
      <c r="J55" s="42">
        <v>0</v>
      </c>
      <c r="K55" s="17">
        <v>9806.56</v>
      </c>
      <c r="L55" s="17"/>
      <c r="M55" s="17"/>
      <c r="N55" s="17"/>
      <c r="O55" s="17"/>
      <c r="P55" s="17"/>
    </row>
    <row r="56" spans="1:16" ht="18">
      <c r="A56" s="12"/>
      <c r="B56" s="7">
        <v>80104</v>
      </c>
      <c r="C56" s="21" t="s">
        <v>71</v>
      </c>
      <c r="D56" s="22">
        <v>340826</v>
      </c>
      <c r="E56" s="16">
        <v>325074.88</v>
      </c>
      <c r="F56" s="16">
        <f t="shared" si="13"/>
        <v>325074.88</v>
      </c>
      <c r="G56" s="42">
        <v>257318.77</v>
      </c>
      <c r="H56" s="42">
        <v>53191.51</v>
      </c>
      <c r="I56" s="42">
        <v>2000</v>
      </c>
      <c r="J56" s="42">
        <v>0</v>
      </c>
      <c r="K56" s="17">
        <v>12564.6</v>
      </c>
      <c r="L56" s="17"/>
      <c r="M56" s="17"/>
      <c r="N56" s="17"/>
      <c r="O56" s="17"/>
      <c r="P56" s="17"/>
    </row>
    <row r="57" spans="1:16" ht="36">
      <c r="A57" s="12"/>
      <c r="B57" s="7">
        <v>80106</v>
      </c>
      <c r="C57" s="21" t="s">
        <v>72</v>
      </c>
      <c r="D57" s="22">
        <v>57370</v>
      </c>
      <c r="E57" s="16">
        <v>52323.2</v>
      </c>
      <c r="F57" s="16">
        <f t="shared" si="13"/>
        <v>52323.2</v>
      </c>
      <c r="G57" s="42">
        <v>0</v>
      </c>
      <c r="H57" s="42">
        <v>0</v>
      </c>
      <c r="I57" s="42">
        <v>0</v>
      </c>
      <c r="J57" s="42">
        <v>52323.2</v>
      </c>
      <c r="K57" s="17"/>
      <c r="L57" s="17"/>
      <c r="M57" s="17"/>
      <c r="N57" s="17"/>
      <c r="O57" s="17"/>
      <c r="P57" s="17"/>
    </row>
    <row r="58" spans="1:16" ht="18">
      <c r="A58" s="12"/>
      <c r="B58" s="7">
        <v>80110</v>
      </c>
      <c r="C58" s="21" t="s">
        <v>73</v>
      </c>
      <c r="D58" s="22">
        <v>1249736</v>
      </c>
      <c r="E58" s="16">
        <v>1237650.83</v>
      </c>
      <c r="F58" s="16">
        <f t="shared" si="13"/>
        <v>1237650.83</v>
      </c>
      <c r="G58" s="42">
        <v>1088959.45</v>
      </c>
      <c r="H58" s="42">
        <v>77230.45</v>
      </c>
      <c r="I58" s="42"/>
      <c r="J58" s="42">
        <v>0</v>
      </c>
      <c r="K58" s="17">
        <v>71460.93</v>
      </c>
      <c r="L58" s="17"/>
      <c r="M58" s="17"/>
      <c r="N58" s="17"/>
      <c r="O58" s="17"/>
      <c r="P58" s="17"/>
    </row>
    <row r="59" spans="1:16" ht="18">
      <c r="A59" s="12"/>
      <c r="B59" s="7">
        <v>80113</v>
      </c>
      <c r="C59" s="21" t="s">
        <v>74</v>
      </c>
      <c r="D59" s="22">
        <v>324017.6</v>
      </c>
      <c r="E59" s="16">
        <v>287240.06</v>
      </c>
      <c r="F59" s="16">
        <f t="shared" si="13"/>
        <v>287240.06</v>
      </c>
      <c r="G59" s="42">
        <v>95153.18</v>
      </c>
      <c r="H59" s="42">
        <v>191847.24</v>
      </c>
      <c r="I59" s="42"/>
      <c r="J59" s="42">
        <v>0</v>
      </c>
      <c r="K59" s="17">
        <v>239.64</v>
      </c>
      <c r="L59" s="17"/>
      <c r="M59" s="17"/>
      <c r="N59" s="17"/>
      <c r="O59" s="17"/>
      <c r="P59" s="17"/>
    </row>
    <row r="60" spans="1:16" ht="36">
      <c r="A60" s="12"/>
      <c r="B60" s="20">
        <v>80114</v>
      </c>
      <c r="C60" s="14" t="s">
        <v>75</v>
      </c>
      <c r="D60" s="15">
        <v>257332</v>
      </c>
      <c r="E60" s="16">
        <v>239908.55</v>
      </c>
      <c r="F60" s="16">
        <f t="shared" si="13"/>
        <v>239908.55</v>
      </c>
      <c r="G60" s="42">
        <v>210802.48</v>
      </c>
      <c r="H60" s="42">
        <v>29106.07</v>
      </c>
      <c r="I60" s="42"/>
      <c r="J60" s="42">
        <v>0</v>
      </c>
      <c r="K60" s="17"/>
      <c r="L60" s="17"/>
      <c r="M60" s="17"/>
      <c r="N60" s="17"/>
      <c r="O60" s="17"/>
      <c r="P60" s="17"/>
    </row>
    <row r="61" spans="1:16" ht="36">
      <c r="A61" s="12"/>
      <c r="B61" s="7">
        <v>80146</v>
      </c>
      <c r="C61" s="21" t="s">
        <v>76</v>
      </c>
      <c r="D61" s="22">
        <v>23471</v>
      </c>
      <c r="E61" s="16">
        <v>13896.66</v>
      </c>
      <c r="F61" s="16">
        <f t="shared" si="13"/>
        <v>13896.66</v>
      </c>
      <c r="G61" s="42">
        <v>0</v>
      </c>
      <c r="H61" s="42">
        <v>13896.66</v>
      </c>
      <c r="I61" s="42"/>
      <c r="J61" s="42"/>
      <c r="K61" s="17"/>
      <c r="L61" s="17"/>
      <c r="M61" s="17"/>
      <c r="N61" s="17"/>
      <c r="O61" s="17"/>
      <c r="P61" s="17"/>
    </row>
    <row r="62" spans="1:16" ht="18">
      <c r="A62" s="20"/>
      <c r="B62" s="7">
        <v>80195</v>
      </c>
      <c r="C62" s="21" t="s">
        <v>37</v>
      </c>
      <c r="D62" s="22">
        <v>31555</v>
      </c>
      <c r="E62" s="16">
        <v>30150</v>
      </c>
      <c r="F62" s="16">
        <f t="shared" si="13"/>
        <v>30150</v>
      </c>
      <c r="G62" s="42">
        <v>160</v>
      </c>
      <c r="H62" s="42">
        <v>25695</v>
      </c>
      <c r="I62" s="42"/>
      <c r="J62" s="42">
        <v>4295</v>
      </c>
      <c r="K62" s="17"/>
      <c r="L62" s="17"/>
      <c r="M62" s="17"/>
      <c r="N62" s="17"/>
      <c r="O62" s="17"/>
      <c r="P62" s="17"/>
    </row>
    <row r="63" spans="1:16" ht="18">
      <c r="A63" s="10">
        <v>851</v>
      </c>
      <c r="B63" s="56" t="s">
        <v>77</v>
      </c>
      <c r="C63" s="56"/>
      <c r="D63" s="11">
        <v>227782.57</v>
      </c>
      <c r="E63" s="11">
        <f>E64+E65+E66</f>
        <v>52839.97</v>
      </c>
      <c r="F63" s="11">
        <f>F64+F65+F66</f>
        <v>42526.97</v>
      </c>
      <c r="G63" s="11">
        <f aca="true" t="shared" si="14" ref="G63:N63">SUM(G64:G66)</f>
        <v>15791.5</v>
      </c>
      <c r="H63" s="11">
        <f t="shared" si="14"/>
        <v>26735.47</v>
      </c>
      <c r="I63" s="11">
        <f t="shared" si="14"/>
        <v>0</v>
      </c>
      <c r="J63" s="11">
        <f t="shared" si="14"/>
        <v>0</v>
      </c>
      <c r="K63" s="11">
        <f t="shared" si="14"/>
        <v>0</v>
      </c>
      <c r="L63" s="11">
        <f t="shared" si="14"/>
        <v>0</v>
      </c>
      <c r="M63" s="11">
        <f t="shared" si="14"/>
        <v>0</v>
      </c>
      <c r="N63" s="11">
        <f t="shared" si="14"/>
        <v>0</v>
      </c>
      <c r="O63" s="11">
        <v>10313</v>
      </c>
      <c r="P63" s="11">
        <f>SUM(P64:P66)</f>
        <v>0</v>
      </c>
    </row>
    <row r="64" spans="1:16" ht="18">
      <c r="A64" s="44"/>
      <c r="B64" s="7">
        <v>85153</v>
      </c>
      <c r="C64" s="21" t="s">
        <v>78</v>
      </c>
      <c r="D64" s="22">
        <v>3000</v>
      </c>
      <c r="E64" s="16">
        <v>700</v>
      </c>
      <c r="F64" s="16">
        <f>E64</f>
        <v>700</v>
      </c>
      <c r="G64" s="17"/>
      <c r="H64" s="17">
        <v>700</v>
      </c>
      <c r="I64" s="17"/>
      <c r="J64" s="17"/>
      <c r="K64" s="17"/>
      <c r="L64" s="17"/>
      <c r="M64" s="17"/>
      <c r="N64" s="17"/>
      <c r="O64" s="17"/>
      <c r="P64" s="17"/>
    </row>
    <row r="65" spans="1:16" ht="18">
      <c r="A65" s="44"/>
      <c r="B65" s="7">
        <v>85154</v>
      </c>
      <c r="C65" s="21" t="s">
        <v>79</v>
      </c>
      <c r="D65" s="22">
        <v>51288.57</v>
      </c>
      <c r="E65" s="16">
        <v>26356.13</v>
      </c>
      <c r="F65" s="16">
        <f>E65</f>
        <v>26356.13</v>
      </c>
      <c r="G65" s="17">
        <v>15791.5</v>
      </c>
      <c r="H65" s="17">
        <v>10564.63</v>
      </c>
      <c r="I65" s="17"/>
      <c r="J65" s="17">
        <v>0</v>
      </c>
      <c r="K65" s="17"/>
      <c r="L65" s="17"/>
      <c r="M65" s="17"/>
      <c r="N65" s="17"/>
      <c r="O65" s="17"/>
      <c r="P65" s="17"/>
    </row>
    <row r="66" spans="1:16" ht="18">
      <c r="A66" s="44"/>
      <c r="B66" s="7">
        <v>85195</v>
      </c>
      <c r="C66" s="21" t="s">
        <v>37</v>
      </c>
      <c r="D66" s="22">
        <v>173494</v>
      </c>
      <c r="E66" s="16">
        <v>25783.84</v>
      </c>
      <c r="F66" s="16">
        <v>15470.84</v>
      </c>
      <c r="G66" s="17"/>
      <c r="H66" s="17">
        <v>15470.84</v>
      </c>
      <c r="I66" s="17"/>
      <c r="J66" s="17">
        <v>0</v>
      </c>
      <c r="K66" s="17"/>
      <c r="L66" s="17"/>
      <c r="M66" s="17"/>
      <c r="N66" s="17"/>
      <c r="O66" s="17">
        <v>10313</v>
      </c>
      <c r="P66" s="17"/>
    </row>
    <row r="67" spans="1:16" ht="18">
      <c r="A67" s="10">
        <v>852</v>
      </c>
      <c r="B67" s="56" t="s">
        <v>80</v>
      </c>
      <c r="C67" s="56"/>
      <c r="D67" s="11">
        <v>3083617.7</v>
      </c>
      <c r="E67" s="11">
        <f>E68+E69+E70+E71+E72+E73+E74+E75</f>
        <v>2789705.95</v>
      </c>
      <c r="F67" s="11">
        <f>F68+F69+F70+F71+F72+F73+F74+F75</f>
        <v>2789705.95</v>
      </c>
      <c r="G67" s="11">
        <f aca="true" t="shared" si="15" ref="G67:N67">SUM(G68:G75)</f>
        <v>424179.32999999996</v>
      </c>
      <c r="H67" s="11">
        <f t="shared" si="15"/>
        <v>191986.11</v>
      </c>
      <c r="I67" s="11">
        <f t="shared" si="15"/>
        <v>0</v>
      </c>
      <c r="J67" s="11">
        <f t="shared" si="15"/>
        <v>0</v>
      </c>
      <c r="K67" s="11">
        <f t="shared" si="15"/>
        <v>2173540.51</v>
      </c>
      <c r="L67" s="11">
        <f t="shared" si="15"/>
        <v>0</v>
      </c>
      <c r="M67" s="11">
        <f t="shared" si="15"/>
        <v>0</v>
      </c>
      <c r="N67" s="11">
        <f t="shared" si="15"/>
        <v>0</v>
      </c>
      <c r="O67" s="11"/>
      <c r="P67" s="11">
        <f>SUM(P68:P75)</f>
        <v>0</v>
      </c>
    </row>
    <row r="68" spans="1:16" ht="54">
      <c r="A68" s="8"/>
      <c r="B68" s="7">
        <v>85212</v>
      </c>
      <c r="C68" s="21" t="s">
        <v>81</v>
      </c>
      <c r="D68" s="22">
        <v>1916002.1</v>
      </c>
      <c r="E68" s="16">
        <v>1905534.69</v>
      </c>
      <c r="F68" s="16">
        <f aca="true" t="shared" si="16" ref="F68:F75">E68</f>
        <v>1905534.69</v>
      </c>
      <c r="G68" s="42">
        <v>86228.39</v>
      </c>
      <c r="H68" s="42">
        <v>20216.6</v>
      </c>
      <c r="I68" s="42"/>
      <c r="J68" s="42"/>
      <c r="K68" s="17">
        <v>1799089.7</v>
      </c>
      <c r="L68" s="17"/>
      <c r="M68" s="17"/>
      <c r="N68" s="17"/>
      <c r="O68" s="17"/>
      <c r="P68" s="17"/>
    </row>
    <row r="69" spans="1:16" ht="72">
      <c r="A69" s="12"/>
      <c r="B69" s="7">
        <v>85213</v>
      </c>
      <c r="C69" s="21" t="s">
        <v>82</v>
      </c>
      <c r="D69" s="22">
        <v>9319</v>
      </c>
      <c r="E69" s="16">
        <v>9137.28</v>
      </c>
      <c r="F69" s="16">
        <f t="shared" si="16"/>
        <v>9137.28</v>
      </c>
      <c r="G69" s="42">
        <v>0</v>
      </c>
      <c r="H69" s="42">
        <v>9137.28</v>
      </c>
      <c r="I69" s="42"/>
      <c r="J69" s="42"/>
      <c r="K69" s="17">
        <v>0</v>
      </c>
      <c r="L69" s="17"/>
      <c r="M69" s="17"/>
      <c r="N69" s="17"/>
      <c r="O69" s="17"/>
      <c r="P69" s="17"/>
    </row>
    <row r="70" spans="1:16" ht="36">
      <c r="A70" s="12"/>
      <c r="B70" s="7">
        <v>85214</v>
      </c>
      <c r="C70" s="21" t="s">
        <v>83</v>
      </c>
      <c r="D70" s="22">
        <v>356370.6</v>
      </c>
      <c r="E70" s="16">
        <v>262775.37</v>
      </c>
      <c r="F70" s="16">
        <f t="shared" si="16"/>
        <v>262775.37</v>
      </c>
      <c r="G70" s="42">
        <v>0</v>
      </c>
      <c r="H70" s="42">
        <v>110522.58</v>
      </c>
      <c r="I70" s="42"/>
      <c r="J70" s="42"/>
      <c r="K70" s="17">
        <v>152252.79</v>
      </c>
      <c r="L70" s="17"/>
      <c r="M70" s="17"/>
      <c r="N70" s="17"/>
      <c r="O70" s="17"/>
      <c r="P70" s="17"/>
    </row>
    <row r="71" spans="1:16" ht="18">
      <c r="A71" s="12"/>
      <c r="B71" s="7">
        <v>85215</v>
      </c>
      <c r="C71" s="21" t="s">
        <v>84</v>
      </c>
      <c r="D71" s="22">
        <v>43500</v>
      </c>
      <c r="E71" s="16">
        <v>32653.29</v>
      </c>
      <c r="F71" s="16">
        <f t="shared" si="16"/>
        <v>32653.29</v>
      </c>
      <c r="G71" s="42">
        <v>0</v>
      </c>
      <c r="H71" s="42">
        <v>0</v>
      </c>
      <c r="I71" s="42"/>
      <c r="J71" s="42"/>
      <c r="K71" s="17">
        <v>32653.29</v>
      </c>
      <c r="L71" s="17"/>
      <c r="M71" s="17"/>
      <c r="N71" s="17"/>
      <c r="O71" s="17"/>
      <c r="P71" s="17"/>
    </row>
    <row r="72" spans="1:16" ht="18">
      <c r="A72" s="12"/>
      <c r="B72" s="7">
        <v>85216</v>
      </c>
      <c r="C72" s="21" t="s">
        <v>85</v>
      </c>
      <c r="D72" s="22">
        <v>129707</v>
      </c>
      <c r="E72" s="16">
        <v>75573.95</v>
      </c>
      <c r="F72" s="16">
        <f t="shared" si="16"/>
        <v>75573.95</v>
      </c>
      <c r="G72" s="42">
        <v>0</v>
      </c>
      <c r="H72" s="42">
        <v>0</v>
      </c>
      <c r="I72" s="42"/>
      <c r="J72" s="42"/>
      <c r="K72" s="17">
        <v>75573.95</v>
      </c>
      <c r="L72" s="17"/>
      <c r="M72" s="17"/>
      <c r="N72" s="17"/>
      <c r="O72" s="17"/>
      <c r="P72" s="17"/>
    </row>
    <row r="73" spans="1:16" ht="18">
      <c r="A73" s="12"/>
      <c r="B73" s="7">
        <v>85219</v>
      </c>
      <c r="C73" s="21" t="s">
        <v>86</v>
      </c>
      <c r="D73" s="22">
        <v>385118</v>
      </c>
      <c r="E73" s="16">
        <v>335425.49</v>
      </c>
      <c r="F73" s="16">
        <f t="shared" si="16"/>
        <v>335425.49</v>
      </c>
      <c r="G73" s="42">
        <v>292762.97</v>
      </c>
      <c r="H73" s="42">
        <v>42047.54</v>
      </c>
      <c r="I73" s="42"/>
      <c r="J73" s="42"/>
      <c r="K73" s="17">
        <v>614.98</v>
      </c>
      <c r="L73" s="17"/>
      <c r="M73" s="17"/>
      <c r="N73" s="17"/>
      <c r="O73" s="17"/>
      <c r="P73" s="17"/>
    </row>
    <row r="74" spans="1:16" ht="36">
      <c r="A74" s="12"/>
      <c r="B74" s="7">
        <v>85228</v>
      </c>
      <c r="C74" s="21" t="s">
        <v>87</v>
      </c>
      <c r="D74" s="22">
        <v>54791</v>
      </c>
      <c r="E74" s="16">
        <v>46316.31</v>
      </c>
      <c r="F74" s="16">
        <f t="shared" si="16"/>
        <v>46316.31</v>
      </c>
      <c r="G74" s="42">
        <v>45187.97</v>
      </c>
      <c r="H74" s="42">
        <v>1047.84</v>
      </c>
      <c r="I74" s="42"/>
      <c r="J74" s="42"/>
      <c r="K74" s="17">
        <v>80.5</v>
      </c>
      <c r="L74" s="17"/>
      <c r="M74" s="17"/>
      <c r="N74" s="17"/>
      <c r="O74" s="17"/>
      <c r="P74" s="17"/>
    </row>
    <row r="75" spans="1:16" ht="18">
      <c r="A75" s="20"/>
      <c r="B75" s="7">
        <v>85295</v>
      </c>
      <c r="C75" s="21" t="s">
        <v>37</v>
      </c>
      <c r="D75" s="22">
        <v>188810</v>
      </c>
      <c r="E75" s="16">
        <v>122289.57</v>
      </c>
      <c r="F75" s="16">
        <f t="shared" si="16"/>
        <v>122289.57</v>
      </c>
      <c r="G75" s="42">
        <v>0</v>
      </c>
      <c r="H75" s="42">
        <v>9014.27</v>
      </c>
      <c r="I75" s="42"/>
      <c r="J75" s="42"/>
      <c r="K75" s="17">
        <v>113275.3</v>
      </c>
      <c r="L75" s="17"/>
      <c r="M75" s="17"/>
      <c r="N75" s="17"/>
      <c r="O75" s="17"/>
      <c r="P75" s="17"/>
    </row>
    <row r="76" spans="1:16" ht="18">
      <c r="A76" s="10">
        <v>853</v>
      </c>
      <c r="B76" s="56" t="s">
        <v>88</v>
      </c>
      <c r="C76" s="56"/>
      <c r="D76" s="11">
        <v>143640</v>
      </c>
      <c r="E76" s="11">
        <f>E77</f>
        <v>134805.11</v>
      </c>
      <c r="F76" s="11">
        <f>F77</f>
        <v>134805.11</v>
      </c>
      <c r="G76" s="11">
        <f aca="true" t="shared" si="17" ref="G76:N76">SUM(G77:G77)</f>
        <v>60925.11</v>
      </c>
      <c r="H76" s="11">
        <f t="shared" si="17"/>
        <v>60173.6</v>
      </c>
      <c r="I76" s="11">
        <f t="shared" si="17"/>
        <v>0</v>
      </c>
      <c r="J76" s="11">
        <f t="shared" si="17"/>
        <v>0</v>
      </c>
      <c r="K76" s="11">
        <f t="shared" si="17"/>
        <v>13706.4</v>
      </c>
      <c r="L76" s="11">
        <f t="shared" si="17"/>
        <v>0</v>
      </c>
      <c r="M76" s="11">
        <f t="shared" si="17"/>
        <v>0</v>
      </c>
      <c r="N76" s="11">
        <f t="shared" si="17"/>
        <v>0</v>
      </c>
      <c r="O76" s="11"/>
      <c r="P76" s="11">
        <f>SUM(P77:P77)</f>
        <v>0</v>
      </c>
    </row>
    <row r="77" spans="1:16" ht="18">
      <c r="A77" s="20"/>
      <c r="B77" s="7">
        <v>85395</v>
      </c>
      <c r="C77" s="43" t="s">
        <v>37</v>
      </c>
      <c r="D77" s="37">
        <v>137064</v>
      </c>
      <c r="E77" s="16">
        <v>134805.11</v>
      </c>
      <c r="F77" s="16">
        <f>E77</f>
        <v>134805.11</v>
      </c>
      <c r="G77" s="17">
        <v>60925.11</v>
      </c>
      <c r="H77" s="17">
        <v>60173.6</v>
      </c>
      <c r="I77" s="17"/>
      <c r="J77" s="17"/>
      <c r="K77" s="17">
        <v>13706.4</v>
      </c>
      <c r="L77" s="17"/>
      <c r="M77" s="17"/>
      <c r="N77" s="17"/>
      <c r="O77" s="17"/>
      <c r="P77" s="17"/>
    </row>
    <row r="78" spans="1:16" ht="18">
      <c r="A78" s="10">
        <v>854</v>
      </c>
      <c r="B78" s="56" t="s">
        <v>89</v>
      </c>
      <c r="C78" s="56"/>
      <c r="D78" s="11">
        <v>232568</v>
      </c>
      <c r="E78" s="11">
        <f>E79+E80</f>
        <v>207726.28</v>
      </c>
      <c r="F78" s="11">
        <f>F79+F80</f>
        <v>207726.28</v>
      </c>
      <c r="G78" s="11">
        <f aca="true" t="shared" si="18" ref="G78:N78">SUM(G79:G80)</f>
        <v>87092.5</v>
      </c>
      <c r="H78" s="11">
        <f t="shared" si="18"/>
        <v>7704.13</v>
      </c>
      <c r="I78" s="11">
        <f t="shared" si="18"/>
        <v>0</v>
      </c>
      <c r="J78" s="11">
        <f t="shared" si="18"/>
        <v>0</v>
      </c>
      <c r="K78" s="11">
        <f t="shared" si="18"/>
        <v>112929.65</v>
      </c>
      <c r="L78" s="11">
        <f t="shared" si="18"/>
        <v>0</v>
      </c>
      <c r="M78" s="11">
        <f t="shared" si="18"/>
        <v>0</v>
      </c>
      <c r="N78" s="11">
        <f t="shared" si="18"/>
        <v>0</v>
      </c>
      <c r="O78" s="11"/>
      <c r="P78" s="11">
        <f>SUM(P79:P80)</f>
        <v>0</v>
      </c>
    </row>
    <row r="79" spans="1:16" ht="18">
      <c r="A79" s="8"/>
      <c r="B79" s="7">
        <v>85401</v>
      </c>
      <c r="C79" s="21" t="s">
        <v>90</v>
      </c>
      <c r="D79" s="22">
        <v>105869</v>
      </c>
      <c r="E79" s="16">
        <v>100684.63</v>
      </c>
      <c r="F79" s="16">
        <f>E79</f>
        <v>100684.63</v>
      </c>
      <c r="G79" s="42">
        <v>87092.5</v>
      </c>
      <c r="H79" s="42">
        <v>7704.13</v>
      </c>
      <c r="I79" s="42"/>
      <c r="J79" s="42"/>
      <c r="K79" s="17">
        <v>5888</v>
      </c>
      <c r="L79" s="17"/>
      <c r="M79" s="17"/>
      <c r="N79" s="17"/>
      <c r="O79" s="17"/>
      <c r="P79" s="17"/>
    </row>
    <row r="80" spans="1:16" ht="18">
      <c r="A80" s="20"/>
      <c r="B80" s="7">
        <v>85415</v>
      </c>
      <c r="C80" s="43" t="s">
        <v>91</v>
      </c>
      <c r="D80" s="37">
        <v>126699</v>
      </c>
      <c r="E80" s="16">
        <v>107041.65</v>
      </c>
      <c r="F80" s="16">
        <f>E80</f>
        <v>107041.65</v>
      </c>
      <c r="G80" s="17"/>
      <c r="H80" s="17">
        <v>0</v>
      </c>
      <c r="I80" s="17"/>
      <c r="J80" s="17"/>
      <c r="K80" s="17">
        <v>107041.65</v>
      </c>
      <c r="L80" s="17"/>
      <c r="M80" s="17"/>
      <c r="N80" s="17"/>
      <c r="O80" s="17"/>
      <c r="P80" s="17"/>
    </row>
    <row r="81" spans="1:16" ht="18">
      <c r="A81" s="10">
        <v>900</v>
      </c>
      <c r="B81" s="56" t="s">
        <v>92</v>
      </c>
      <c r="C81" s="56"/>
      <c r="D81" s="11">
        <v>987211.49</v>
      </c>
      <c r="E81" s="11">
        <f>E82+E83+E84+E85+E86+E87+E88</f>
        <v>948453.4000000001</v>
      </c>
      <c r="F81" s="11">
        <f>F82+F83+F84+F85+F86+F87+F88</f>
        <v>948453.4000000001</v>
      </c>
      <c r="G81" s="11">
        <f aca="true" t="shared" si="19" ref="G81:N81">SUM(G82:G88)</f>
        <v>56356.11</v>
      </c>
      <c r="H81" s="11">
        <f t="shared" si="19"/>
        <v>889731.7200000002</v>
      </c>
      <c r="I81" s="11">
        <f t="shared" si="19"/>
        <v>1810.71</v>
      </c>
      <c r="J81" s="11">
        <f t="shared" si="19"/>
        <v>0</v>
      </c>
      <c r="K81" s="11">
        <f t="shared" si="19"/>
        <v>554.86</v>
      </c>
      <c r="L81" s="11">
        <f t="shared" si="19"/>
        <v>0</v>
      </c>
      <c r="M81" s="11">
        <f t="shared" si="19"/>
        <v>0</v>
      </c>
      <c r="N81" s="11">
        <f t="shared" si="19"/>
        <v>0</v>
      </c>
      <c r="O81" s="11"/>
      <c r="P81" s="11">
        <f>SUM(P82:P88)</f>
        <v>0</v>
      </c>
    </row>
    <row r="82" spans="1:16" ht="18">
      <c r="A82" s="8"/>
      <c r="B82" s="7">
        <v>90001</v>
      </c>
      <c r="C82" s="21" t="s">
        <v>93</v>
      </c>
      <c r="D82" s="22">
        <v>621392.49</v>
      </c>
      <c r="E82" s="16">
        <v>607922.23</v>
      </c>
      <c r="F82" s="16">
        <f aca="true" t="shared" si="20" ref="F82:F88">E82</f>
        <v>607922.23</v>
      </c>
      <c r="G82" s="17"/>
      <c r="H82" s="17">
        <v>607922.23</v>
      </c>
      <c r="I82" s="17"/>
      <c r="J82" s="17">
        <v>0</v>
      </c>
      <c r="K82" s="17"/>
      <c r="L82" s="17"/>
      <c r="M82" s="17"/>
      <c r="N82" s="17"/>
      <c r="O82" s="17"/>
      <c r="P82" s="17"/>
    </row>
    <row r="83" spans="1:16" ht="18">
      <c r="A83" s="8"/>
      <c r="B83" s="7">
        <v>90002</v>
      </c>
      <c r="C83" s="21" t="s">
        <v>94</v>
      </c>
      <c r="D83" s="22">
        <v>75910</v>
      </c>
      <c r="E83" s="16">
        <v>75899.82</v>
      </c>
      <c r="F83" s="16">
        <f t="shared" si="20"/>
        <v>75899.82</v>
      </c>
      <c r="G83" s="17"/>
      <c r="H83" s="17">
        <v>75899.82</v>
      </c>
      <c r="I83" s="17"/>
      <c r="J83" s="17"/>
      <c r="K83" s="17"/>
      <c r="L83" s="17"/>
      <c r="M83" s="17"/>
      <c r="N83" s="17"/>
      <c r="O83" s="17"/>
      <c r="P83" s="17"/>
    </row>
    <row r="84" spans="1:16" ht="18">
      <c r="A84" s="8"/>
      <c r="B84" s="7">
        <v>90003</v>
      </c>
      <c r="C84" s="21" t="s">
        <v>95</v>
      </c>
      <c r="D84" s="22">
        <v>3148</v>
      </c>
      <c r="E84" s="16">
        <v>2149.8</v>
      </c>
      <c r="F84" s="16">
        <f t="shared" si="20"/>
        <v>2149.8</v>
      </c>
      <c r="G84" s="17"/>
      <c r="H84" s="17">
        <v>2149.8</v>
      </c>
      <c r="I84" s="17"/>
      <c r="J84" s="17">
        <v>0</v>
      </c>
      <c r="K84" s="17"/>
      <c r="L84" s="17"/>
      <c r="M84" s="17"/>
      <c r="N84" s="17"/>
      <c r="O84" s="17"/>
      <c r="P84" s="17"/>
    </row>
    <row r="85" spans="1:16" ht="18">
      <c r="A85" s="12"/>
      <c r="B85" s="7">
        <v>90004</v>
      </c>
      <c r="C85" s="21" t="s">
        <v>96</v>
      </c>
      <c r="D85" s="22">
        <v>10750</v>
      </c>
      <c r="E85" s="16">
        <v>1810.71</v>
      </c>
      <c r="F85" s="16">
        <f t="shared" si="20"/>
        <v>1810.71</v>
      </c>
      <c r="G85" s="17"/>
      <c r="H85" s="17">
        <v>0</v>
      </c>
      <c r="I85" s="17">
        <v>1810.71</v>
      </c>
      <c r="J85" s="17"/>
      <c r="K85" s="17"/>
      <c r="L85" s="17"/>
      <c r="M85" s="17"/>
      <c r="N85" s="17"/>
      <c r="O85" s="17"/>
      <c r="P85" s="17"/>
    </row>
    <row r="86" spans="1:16" ht="18">
      <c r="A86" s="12"/>
      <c r="B86" s="7">
        <v>90015</v>
      </c>
      <c r="C86" s="21" t="s">
        <v>97</v>
      </c>
      <c r="D86" s="22">
        <v>209148</v>
      </c>
      <c r="E86" s="16">
        <v>199521.82</v>
      </c>
      <c r="F86" s="16">
        <f t="shared" si="20"/>
        <v>199521.82</v>
      </c>
      <c r="G86" s="17"/>
      <c r="H86" s="17">
        <v>199521.82</v>
      </c>
      <c r="I86" s="17"/>
      <c r="J86" s="17"/>
      <c r="K86" s="17"/>
      <c r="L86" s="17"/>
      <c r="M86" s="17"/>
      <c r="N86" s="17"/>
      <c r="O86" s="17"/>
      <c r="P86" s="17"/>
    </row>
    <row r="87" spans="1:16" ht="17.25" customHeight="1">
      <c r="A87" s="12"/>
      <c r="B87" s="7">
        <v>90019</v>
      </c>
      <c r="C87" s="38" t="s">
        <v>98</v>
      </c>
      <c r="D87" s="39">
        <v>600</v>
      </c>
      <c r="E87" s="16">
        <v>548</v>
      </c>
      <c r="F87" s="16">
        <f t="shared" si="20"/>
        <v>548</v>
      </c>
      <c r="G87" s="17"/>
      <c r="H87" s="17">
        <v>548</v>
      </c>
      <c r="I87" s="17"/>
      <c r="J87" s="17">
        <v>0</v>
      </c>
      <c r="K87" s="17"/>
      <c r="L87" s="17"/>
      <c r="M87" s="17"/>
      <c r="N87" s="17"/>
      <c r="O87" s="17"/>
      <c r="P87" s="17"/>
    </row>
    <row r="88" spans="1:16" ht="18">
      <c r="A88" s="12"/>
      <c r="B88" s="7">
        <v>90095</v>
      </c>
      <c r="C88" s="38" t="s">
        <v>37</v>
      </c>
      <c r="D88" s="39">
        <v>66263</v>
      </c>
      <c r="E88" s="16">
        <v>60601.02</v>
      </c>
      <c r="F88" s="16">
        <f t="shared" si="20"/>
        <v>60601.02</v>
      </c>
      <c r="G88" s="17">
        <v>56356.11</v>
      </c>
      <c r="H88" s="17">
        <v>3690.05</v>
      </c>
      <c r="I88" s="17"/>
      <c r="J88" s="17"/>
      <c r="K88" s="17">
        <v>554.86</v>
      </c>
      <c r="L88" s="17"/>
      <c r="M88" s="17"/>
      <c r="N88" s="17"/>
      <c r="O88" s="17"/>
      <c r="P88" s="17"/>
    </row>
    <row r="89" spans="1:16" ht="18">
      <c r="A89" s="10">
        <v>921</v>
      </c>
      <c r="B89" s="56" t="s">
        <v>99</v>
      </c>
      <c r="C89" s="56"/>
      <c r="D89" s="11">
        <v>924056</v>
      </c>
      <c r="E89" s="11">
        <f>E90+E91+E92+E93</f>
        <v>848016.4199999999</v>
      </c>
      <c r="F89" s="11">
        <f>F90+F91+F92+F93</f>
        <v>537661.5499999999</v>
      </c>
      <c r="G89" s="11">
        <f aca="true" t="shared" si="21" ref="G89:N89">SUM(G90:G93)</f>
        <v>205841.82</v>
      </c>
      <c r="H89" s="11">
        <f t="shared" si="21"/>
        <v>313191.73</v>
      </c>
      <c r="I89" s="11">
        <f t="shared" si="21"/>
        <v>18628</v>
      </c>
      <c r="J89" s="11">
        <f t="shared" si="21"/>
        <v>0</v>
      </c>
      <c r="K89" s="11">
        <f t="shared" si="21"/>
        <v>0</v>
      </c>
      <c r="L89" s="11">
        <f t="shared" si="21"/>
        <v>0</v>
      </c>
      <c r="M89" s="11">
        <f t="shared" si="21"/>
        <v>0</v>
      </c>
      <c r="N89" s="11">
        <f t="shared" si="21"/>
        <v>0</v>
      </c>
      <c r="O89" s="11">
        <f>O90</f>
        <v>310354.87</v>
      </c>
      <c r="P89" s="11">
        <f>SUM(P90:P93)</f>
        <v>0</v>
      </c>
    </row>
    <row r="90" spans="1:16" ht="18">
      <c r="A90" s="8"/>
      <c r="B90" s="7">
        <v>92109</v>
      </c>
      <c r="C90" s="21" t="s">
        <v>100</v>
      </c>
      <c r="D90" s="22">
        <v>559994</v>
      </c>
      <c r="E90" s="16">
        <f>F90+O90</f>
        <v>506846.62</v>
      </c>
      <c r="F90" s="16">
        <v>196491.75</v>
      </c>
      <c r="G90" s="42">
        <v>86685.41</v>
      </c>
      <c r="H90" s="42">
        <v>91178.34</v>
      </c>
      <c r="I90" s="42">
        <v>18628</v>
      </c>
      <c r="J90" s="42"/>
      <c r="K90" s="17"/>
      <c r="L90" s="17"/>
      <c r="M90" s="17"/>
      <c r="N90" s="17"/>
      <c r="O90" s="17">
        <v>310354.87</v>
      </c>
      <c r="P90" s="17"/>
    </row>
    <row r="91" spans="1:16" ht="18">
      <c r="A91" s="12"/>
      <c r="B91" s="7">
        <v>92116</v>
      </c>
      <c r="C91" s="21" t="s">
        <v>101</v>
      </c>
      <c r="D91" s="22">
        <v>159992</v>
      </c>
      <c r="E91" s="16">
        <v>141819.84</v>
      </c>
      <c r="F91" s="16">
        <f>E91</f>
        <v>141819.84</v>
      </c>
      <c r="G91" s="42">
        <v>87148.16</v>
      </c>
      <c r="H91" s="42">
        <v>54671.68</v>
      </c>
      <c r="I91" s="42"/>
      <c r="J91" s="42">
        <v>0</v>
      </c>
      <c r="K91" s="17"/>
      <c r="L91" s="17"/>
      <c r="M91" s="17"/>
      <c r="N91" s="17"/>
      <c r="O91" s="17"/>
      <c r="P91" s="17"/>
    </row>
    <row r="92" spans="1:16" ht="18">
      <c r="A92" s="12"/>
      <c r="B92" s="7">
        <v>92120</v>
      </c>
      <c r="C92" s="21" t="s">
        <v>102</v>
      </c>
      <c r="D92" s="22">
        <v>10000</v>
      </c>
      <c r="E92" s="16">
        <v>10000</v>
      </c>
      <c r="F92" s="16">
        <f>E92</f>
        <v>10000</v>
      </c>
      <c r="G92" s="42"/>
      <c r="H92" s="42">
        <v>10000</v>
      </c>
      <c r="I92" s="42"/>
      <c r="J92" s="42"/>
      <c r="K92" s="17"/>
      <c r="L92" s="17"/>
      <c r="M92" s="17"/>
      <c r="N92" s="17"/>
      <c r="O92" s="17"/>
      <c r="P92" s="17"/>
    </row>
    <row r="93" spans="1:16" ht="18">
      <c r="A93" s="20"/>
      <c r="B93" s="7">
        <v>92195</v>
      </c>
      <c r="C93" s="21" t="s">
        <v>37</v>
      </c>
      <c r="D93" s="22">
        <v>194070</v>
      </c>
      <c r="E93" s="16">
        <v>189349.96</v>
      </c>
      <c r="F93" s="16">
        <v>189349.96</v>
      </c>
      <c r="G93" s="42">
        <v>32008.25</v>
      </c>
      <c r="H93" s="42">
        <v>157341.71</v>
      </c>
      <c r="I93" s="42">
        <v>0</v>
      </c>
      <c r="J93" s="42"/>
      <c r="K93" s="17"/>
      <c r="L93" s="17"/>
      <c r="M93" s="17"/>
      <c r="N93" s="17"/>
      <c r="O93" s="17"/>
      <c r="P93" s="17"/>
    </row>
    <row r="94" spans="1:16" ht="17.25" customHeight="1">
      <c r="A94" s="45">
        <v>925</v>
      </c>
      <c r="B94" s="57" t="s">
        <v>103</v>
      </c>
      <c r="C94" s="57"/>
      <c r="D94" s="46">
        <v>2200</v>
      </c>
      <c r="E94" s="11">
        <f>E95</f>
        <v>2200</v>
      </c>
      <c r="F94" s="11">
        <f>F95</f>
        <v>2200</v>
      </c>
      <c r="G94" s="30"/>
      <c r="H94" s="30"/>
      <c r="I94" s="30">
        <v>2200</v>
      </c>
      <c r="J94" s="30"/>
      <c r="K94" s="30"/>
      <c r="L94" s="30"/>
      <c r="M94" s="30"/>
      <c r="N94" s="30"/>
      <c r="O94" s="30"/>
      <c r="P94" s="30"/>
    </row>
    <row r="95" spans="1:16" ht="18">
      <c r="A95" s="20"/>
      <c r="B95" s="47">
        <v>92502</v>
      </c>
      <c r="C95" s="40" t="s">
        <v>104</v>
      </c>
      <c r="D95" s="41">
        <v>2200</v>
      </c>
      <c r="E95" s="16">
        <v>2200</v>
      </c>
      <c r="F95" s="16">
        <f>E95</f>
        <v>2200</v>
      </c>
      <c r="G95" s="42"/>
      <c r="H95" s="42"/>
      <c r="I95" s="42">
        <v>2200</v>
      </c>
      <c r="J95" s="42"/>
      <c r="K95" s="17"/>
      <c r="L95" s="17"/>
      <c r="M95" s="17"/>
      <c r="N95" s="17"/>
      <c r="O95" s="17"/>
      <c r="P95" s="17"/>
    </row>
    <row r="96" spans="1:16" ht="18">
      <c r="A96" s="10">
        <v>926</v>
      </c>
      <c r="B96" s="56" t="s">
        <v>105</v>
      </c>
      <c r="C96" s="56"/>
      <c r="D96" s="11">
        <v>1828478.6</v>
      </c>
      <c r="E96" s="11">
        <f>E97+E98</f>
        <v>1740283.3499999999</v>
      </c>
      <c r="F96" s="11">
        <f>F97+F98</f>
        <v>281574.8</v>
      </c>
      <c r="G96" s="11">
        <f>SUM(G97:G98)</f>
        <v>83275.04999999999</v>
      </c>
      <c r="H96" s="11">
        <f>SUM(H97:H98)</f>
        <v>159200.39</v>
      </c>
      <c r="I96" s="11">
        <v>14219.36</v>
      </c>
      <c r="J96" s="11">
        <f>SUM(J97:J98)</f>
        <v>0</v>
      </c>
      <c r="K96" s="11">
        <f>SUM(K97:K98)</f>
        <v>24880</v>
      </c>
      <c r="L96" s="11">
        <f>SUM(L97:L98)</f>
        <v>0</v>
      </c>
      <c r="M96" s="11">
        <f>SUM(M97:M98)</f>
        <v>0</v>
      </c>
      <c r="N96" s="11">
        <f>SUM(N97:N98)</f>
        <v>0</v>
      </c>
      <c r="O96" s="11">
        <f>O97+O98</f>
        <v>1458708.55</v>
      </c>
      <c r="P96" s="11">
        <f>SUM(P97:P98)</f>
        <v>31610</v>
      </c>
    </row>
    <row r="97" spans="1:16" ht="18">
      <c r="A97" s="20"/>
      <c r="B97" s="7">
        <v>92601</v>
      </c>
      <c r="C97" s="21" t="s">
        <v>106</v>
      </c>
      <c r="D97" s="22">
        <v>1472889</v>
      </c>
      <c r="E97" s="16">
        <f>F97+O97</f>
        <v>1428858.0799999998</v>
      </c>
      <c r="F97" s="16">
        <v>98106.89</v>
      </c>
      <c r="G97" s="42">
        <v>46360.63</v>
      </c>
      <c r="H97" s="42">
        <v>44565.78</v>
      </c>
      <c r="I97" s="42">
        <v>7180.48</v>
      </c>
      <c r="J97" s="42">
        <v>0</v>
      </c>
      <c r="K97" s="17"/>
      <c r="L97" s="17"/>
      <c r="M97" s="17"/>
      <c r="N97" s="17"/>
      <c r="O97" s="17">
        <v>1330751.19</v>
      </c>
      <c r="P97" s="17">
        <v>0</v>
      </c>
    </row>
    <row r="98" spans="1:16" ht="18">
      <c r="A98" s="20"/>
      <c r="B98" s="7">
        <v>92695</v>
      </c>
      <c r="C98" s="21" t="s">
        <v>37</v>
      </c>
      <c r="D98" s="22">
        <v>355589.6</v>
      </c>
      <c r="E98" s="16">
        <v>311425.27</v>
      </c>
      <c r="F98" s="16">
        <v>183467.91</v>
      </c>
      <c r="G98" s="42">
        <v>36914.42</v>
      </c>
      <c r="H98" s="42">
        <v>114634.61</v>
      </c>
      <c r="I98" s="42">
        <v>7038.88</v>
      </c>
      <c r="J98" s="42"/>
      <c r="K98" s="17">
        <v>24880</v>
      </c>
      <c r="L98" s="17"/>
      <c r="M98" s="17"/>
      <c r="N98" s="17"/>
      <c r="O98" s="17">
        <v>127957.36</v>
      </c>
      <c r="P98" s="17">
        <v>31610</v>
      </c>
    </row>
    <row r="99" spans="1:16" ht="19.5">
      <c r="A99" s="58" t="s">
        <v>107</v>
      </c>
      <c r="B99" s="58"/>
      <c r="C99" s="58"/>
      <c r="D99" s="48">
        <f>D10+D14+D16+D20+D22+D24+D27+D35+D39+D46+D48+D50+D53+D63+D67+D76+D78+D81+D89+D94+D96</f>
        <v>19639146.43</v>
      </c>
      <c r="E99" s="52">
        <f>E10+E14+E16+E20+E22+E24+E27+E35+E39+E46+E48+E50+E53+E63+E67+E76+E78+E81+E89+E94+E96</f>
        <v>17825806.12</v>
      </c>
      <c r="F99" s="49">
        <f>F10+F14+F16+F20+F22+F24+F27+F35+F39+F46+F48+F50+F53+F63+F67+F76+F78+F81+F89+F94+F96</f>
        <v>13369252.07</v>
      </c>
      <c r="G99" s="50">
        <f>SUM(G10,G16,G22,G24,G27,G35,G39,G46,G48,G50,G53,G63,G67,G78,G81,G94,G96,G76,G14,G89)</f>
        <v>6121185.830000002</v>
      </c>
      <c r="H99" s="50">
        <f>SUM(H10,H16,H22,H24,H27,H35,H39,H46,H48,H50,H53,H63,H67,H78,H81,H94,H96,H76,H14,H89)</f>
        <v>4365890.720000001</v>
      </c>
      <c r="I99" s="50">
        <v>48954.06</v>
      </c>
      <c r="J99" s="50">
        <f>SUM(J10,J16,J22,J24,J27,J35,J39,J46,J48,J50,J53,J63,J67,J78,J81,J94,J96,J76,J14)</f>
        <v>56618.2</v>
      </c>
      <c r="K99" s="50">
        <f>SUM(K10,K16,K22,K24,K27,K35,K39,K46,K48,K50,K53,K63,K67,K78,K81,K94,K96,K76,K14)</f>
        <v>2618866.6099999994</v>
      </c>
      <c r="L99" s="50">
        <f>SUM(L10,L16,L22,L24,L27,L35,L39,L46,L48,L50,L53,L63,L67,L78,L81,L94,L96,L76,L14)</f>
        <v>0</v>
      </c>
      <c r="M99" s="50">
        <f>SUM(M10,M16,M22,M24,M27,M35,M39,M46,M48,M50,M53,M63,M67,M78,M81,M94,M96,M76,M14)</f>
        <v>152016.65</v>
      </c>
      <c r="N99" s="50">
        <f>SUM(N10,N16,N22,N24,N27,N35,N39,N46,N48,N50,N53,N63,N67,N78,N81,N94,N96,N76,N14)</f>
        <v>0</v>
      </c>
      <c r="O99" s="53">
        <f>O16+O20+O22+O39+O27+O53+O63+O67+O89+O96</f>
        <v>4456554.05</v>
      </c>
      <c r="P99" s="50">
        <f>SUM(P10,P16,P14,P22,P24,P27,P35,P39,P46,P48,P50,P53,P63,P67,P76,P78,P81,P94,P96)</f>
        <v>31610</v>
      </c>
    </row>
    <row r="100" spans="5:16" ht="18"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</row>
    <row r="101" spans="5:16" ht="18"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</row>
    <row r="102" spans="5:16" ht="18"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</row>
    <row r="103" spans="5:16" ht="18"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</row>
    <row r="104" spans="6:10" ht="18">
      <c r="F104"/>
      <c r="J104"/>
    </row>
  </sheetData>
  <sheetProtection/>
  <mergeCells count="42">
    <mergeCell ref="A5:A8"/>
    <mergeCell ref="B5:B8"/>
    <mergeCell ref="C5:C8"/>
    <mergeCell ref="D5:D8"/>
    <mergeCell ref="M1:N1"/>
    <mergeCell ref="F3:M4"/>
    <mergeCell ref="P7:P8"/>
    <mergeCell ref="B10:C10"/>
    <mergeCell ref="E5:E8"/>
    <mergeCell ref="F5:P5"/>
    <mergeCell ref="F6:F8"/>
    <mergeCell ref="G6:N6"/>
    <mergeCell ref="M7:M8"/>
    <mergeCell ref="N7:N8"/>
    <mergeCell ref="O6:O8"/>
    <mergeCell ref="G7:H7"/>
    <mergeCell ref="I7:I8"/>
    <mergeCell ref="J7:J8"/>
    <mergeCell ref="K7:K8"/>
    <mergeCell ref="L7:L8"/>
    <mergeCell ref="B20:C20"/>
    <mergeCell ref="B22:C22"/>
    <mergeCell ref="B24:C24"/>
    <mergeCell ref="B27:C27"/>
    <mergeCell ref="B14:C14"/>
    <mergeCell ref="B16:C16"/>
    <mergeCell ref="B50:C50"/>
    <mergeCell ref="A51:A52"/>
    <mergeCell ref="B53:C53"/>
    <mergeCell ref="B63:C63"/>
    <mergeCell ref="B35:C35"/>
    <mergeCell ref="B39:C39"/>
    <mergeCell ref="B46:C46"/>
    <mergeCell ref="B48:C48"/>
    <mergeCell ref="B89:C89"/>
    <mergeCell ref="B94:C94"/>
    <mergeCell ref="B96:C96"/>
    <mergeCell ref="A99:C99"/>
    <mergeCell ref="B67:C67"/>
    <mergeCell ref="B76:C76"/>
    <mergeCell ref="B78:C78"/>
    <mergeCell ref="B81:C81"/>
  </mergeCells>
  <printOptions/>
  <pageMargins left="0.7479166666666667" right="0.7479166666666667" top="0.9840277777777778" bottom="0.9840277777777778" header="0.5118055555555556" footer="0.5118055555555556"/>
  <pageSetup fitToHeight="2" fitToWidth="1" horizontalDpi="300" verticalDpi="300" orientation="landscape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activeCellId="1" sqref="A221:IV221 A1"/>
    </sheetView>
  </sheetViews>
  <sheetFormatPr defaultColWidth="9.00390625" defaultRowHeight="12.75"/>
  <sheetData/>
  <sheetProtection/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2011-03-31T05:39:00Z</cp:lastPrinted>
  <dcterms:modified xsi:type="dcterms:W3CDTF">2011-04-12T11:53:15Z</dcterms:modified>
  <cp:category/>
  <cp:version/>
  <cp:contentType/>
  <cp:contentStatus/>
</cp:coreProperties>
</file>