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1" activeTab="0"/>
  </bookViews>
  <sheets>
    <sheet name="Załącznik 2" sheetId="1" r:id="rId1"/>
    <sheet name="zał_2a" sheetId="2" r:id="rId2"/>
    <sheet name="Arkusz1" sheetId="3" r:id="rId3"/>
  </sheets>
  <externalReferences>
    <externalReference r:id="rId6"/>
  </externalReferences>
  <definedNames>
    <definedName name="Dział">'[1]7_99'!$A$1:$A$65531</definedName>
    <definedName name="Nazwa">'[1]7_99'!$D$1:$D$65531</definedName>
    <definedName name="Półrocze">'[1]7_99'!$F$1:$F$65531</definedName>
    <definedName name="Półroczeplan">'[1]7_99'!$F$1:$F$65531</definedName>
  </definedNames>
  <calcPr fullCalcOnLoad="1"/>
</workbook>
</file>

<file path=xl/sharedStrings.xml><?xml version="1.0" encoding="utf-8"?>
<sst xmlns="http://schemas.openxmlformats.org/spreadsheetml/2006/main" count="1106" uniqueCount="362">
  <si>
    <t xml:space="preserve">REALIZACJA  WYDATKÓW BUDŻETU  GMINY DYGOWO  ZA I PÓŁROCZE 2012  ROKU </t>
  </si>
  <si>
    <t>Dz.</t>
  </si>
  <si>
    <t>Rozdz.</t>
  </si>
  <si>
    <t>TREŚĆ</t>
  </si>
  <si>
    <t>Plan  po zmianach</t>
  </si>
  <si>
    <t>Wykonanie wydatki ogółem</t>
  </si>
  <si>
    <t>z tego</t>
  </si>
  <si>
    <t xml:space="preserve">Wydatki bieżące </t>
  </si>
  <si>
    <t>w tym:</t>
  </si>
  <si>
    <t xml:space="preserve">Wydatki  majątkowe </t>
  </si>
  <si>
    <t>Wydatki jednostek budżetowych</t>
  </si>
  <si>
    <t>Fundusz Sołecki</t>
  </si>
  <si>
    <t>dotacje na zadania bieżące</t>
  </si>
  <si>
    <t>świadczenia na rzecz osób fizycznych</t>
  </si>
  <si>
    <t xml:space="preserve">Wydatki na programy finansowane z udziałem środków, o których mowa w art..5 ust.1 pkt 2 i 3 UoFP, w części związanej z realizacją zadań </t>
  </si>
  <si>
    <t xml:space="preserve">wydatki na obsługę długu </t>
  </si>
  <si>
    <t>wydatki  z tytułu poręczeń i gwarancji</t>
  </si>
  <si>
    <t>ze środków Funduszu Sołeckiego</t>
  </si>
  <si>
    <t xml:space="preserve">wynagrodzenia i składki od nich naliczane </t>
  </si>
  <si>
    <t>Wydatki związane z realizacją zadań statutowych</t>
  </si>
  <si>
    <t>010</t>
  </si>
  <si>
    <t>ROLNICTWO I ŁOWIECTWO</t>
  </si>
  <si>
    <t>01008</t>
  </si>
  <si>
    <t>Melioracje wodne</t>
  </si>
  <si>
    <t>01030</t>
  </si>
  <si>
    <t>Izby rolnicze</t>
  </si>
  <si>
    <t>01095</t>
  </si>
  <si>
    <t>pozostała działalność</t>
  </si>
  <si>
    <t>WYTWARZANIE I ZAOPATRYWANIE W ENERGIĘ ELEKTR., GAZ I WODĘ</t>
  </si>
  <si>
    <t>Dostarczanie wody</t>
  </si>
  <si>
    <t>TRANSPORT I ŁĄCZNOŚĆ</t>
  </si>
  <si>
    <t>Drogi publiczne wojewódzkie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</si>
  <si>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</si>
  <si>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</si>
  <si>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</si>
  <si>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</si>
  <si>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</si>
  <si>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71004</t>
  </si>
  <si>
    <t>Plany zagospodarowania przestrzennego</t>
  </si>
  <si>
    <t>71014</t>
  </si>
  <si>
    <t>Opracowania geodezyjne i kartograficzne</t>
  </si>
  <si>
    <t>Cmentarze</t>
  </si>
  <si>
    <t xml:space="preserve">INFORMATYKA                      </t>
  </si>
  <si>
    <r>
      <t xml:space="preserve">Pozostała działalność                     </t>
    </r>
    <r>
      <rPr>
        <b/>
        <sz val="14"/>
        <rFont val="Arial CE"/>
        <family val="2"/>
      </rPr>
      <t xml:space="preserve">             </t>
    </r>
  </si>
  <si>
    <t>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</si>
  <si>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</si>
  <si>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</si>
  <si>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</si>
  <si>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</si>
  <si>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Pozostała działalność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</si>
  <si>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</si>
  <si>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</si>
  <si>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</si>
  <si>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Straż Graniczna</t>
  </si>
  <si>
    <t>Ochotnicze straże pożarne</t>
  </si>
  <si>
    <t>Obrona cywilna</t>
  </si>
  <si>
    <t>Straż Gminna (Miejska)</t>
  </si>
  <si>
    <t>Zarządzanie kryzysowe</t>
  </si>
  <si>
    <t>OBSŁUGA DŁUGU PUBLICZNEGO</t>
  </si>
  <si>
    <t>Obsługa papierów wartościowych, kredytów i pożyczek jednostek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</si>
  <si>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</si>
  <si>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</si>
  <si>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</si>
  <si>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</si>
  <si>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</si>
  <si>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Oddziały przedszkolne w szkołach podstawowych</t>
  </si>
  <si>
    <t xml:space="preserve">Przedszkola </t>
  </si>
  <si>
    <t>Inne formy wychowywania przedszkolnego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</si>
  <si>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</si>
  <si>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</si>
  <si>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</si>
  <si>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</si>
  <si>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</si>
  <si>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</si>
  <si>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</si>
  <si>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</si>
  <si>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Rodziny zastępcze</t>
  </si>
  <si>
    <t>0,00</t>
  </si>
  <si>
    <t>Zadania w zakresie przeciwdziałania przemocy w rodzinie</t>
  </si>
  <si>
    <t>Wspieranie rodziny</t>
  </si>
  <si>
    <t>Świadczenia rodzinne, świad. z fund.aliment. oraz składki na ubezpieczenia emer. i rentowe z ubezpieczenia społecznego</t>
  </si>
  <si>
    <t>Skladki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</si>
  <si>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</si>
  <si>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</si>
  <si>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</si>
  <si>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</si>
  <si>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</si>
  <si>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ZKRESIE POLITYKI SPOŁECZNEJ</t>
  </si>
  <si>
    <t>Rehabilitacja zawodowa i społeczna osób niepełnosprawnych</t>
  </si>
  <si>
    <t>EDUKACYJNA OPIEKA WYCHOWAWCZA</t>
  </si>
  <si>
    <t>Świetlice szkolne</t>
  </si>
  <si>
    <t>Pomoc materialna dla uczniów</t>
  </si>
  <si>
    <t>GOSPODARKA KOMUNALNA I OCHRONA ŚRODOWISKA</t>
  </si>
  <si>
    <t>Gospodarka sciekowa i ochrona wód</t>
  </si>
  <si>
    <t>Gospodarka odpadami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</si>
  <si>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</si>
  <si>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</si>
  <si>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</si>
  <si>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</si>
  <si>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</si>
  <si>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</si>
  <si>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Biblioteki</t>
  </si>
  <si>
    <t>Ochrona i konserwacja zabytków</t>
  </si>
  <si>
    <t xml:space="preserve">KULTURA FIZYCZNA </t>
  </si>
  <si>
    <t>Obiekty sportowe</t>
  </si>
  <si>
    <t>OGÓŁEM</t>
  </si>
  <si>
    <t>PLAN I REALIZACJA WYDATKÓW BUDŻETU GMINY ZA  2012  ROK   WEDŁUG DZIAŁÓW, ROZDZIAŁÓW I PARAGRAFÓW</t>
  </si>
  <si>
    <t>Dział</t>
  </si>
  <si>
    <t>Rozdział</t>
  </si>
  <si>
    <t>Paragraf</t>
  </si>
  <si>
    <t>Treść</t>
  </si>
  <si>
    <t>Plan po zmianach</t>
  </si>
  <si>
    <t>Wykonanie na 30.06.2012r.</t>
  </si>
  <si>
    <t>Wskaźnik % realizacji</t>
  </si>
  <si>
    <t>Rolnictwo i łowiectwo</t>
  </si>
  <si>
    <t>4210</t>
  </si>
  <si>
    <t>Zakup materiałów i wyposażenia</t>
  </si>
  <si>
    <t>4300</t>
  </si>
  <si>
    <t>Zakup usług pozostałych</t>
  </si>
  <si>
    <t>6050</t>
  </si>
  <si>
    <t>Wydatki inwestycyjne jednostek budżetowych</t>
  </si>
  <si>
    <t>2850</t>
  </si>
  <si>
    <t>Wpłaty gmin na rzecz izb rolniczych w wysokości 2% uzyskanych wpływów z podatku rolnego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</si>
  <si>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</si>
  <si>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</si>
  <si>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</si>
  <si>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</si>
  <si>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</si>
  <si>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</si>
  <si>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</si>
  <si>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energii(zadania zlecone)</t>
  </si>
  <si>
    <t>Zakup usług pozostałych(zadania zlecone)</t>
  </si>
  <si>
    <t>4370</t>
  </si>
  <si>
    <t>Opłata z tytułu zakupu usług telekomunikacyjnych świadczonych w stacjonarnej publicznej sieci telefonicznej. (zadania zlecone)</t>
  </si>
  <si>
    <t>4430</t>
  </si>
  <si>
    <t>Różne opłaty i składki (zadania zlecone)</t>
  </si>
  <si>
    <t>400</t>
  </si>
  <si>
    <t>Wytwarzanie i zaopatrywanie w  energię elektryczną, gaz i wodę</t>
  </si>
  <si>
    <t>40002</t>
  </si>
  <si>
    <t>600</t>
  </si>
  <si>
    <t>Transport i łączność</t>
  </si>
  <si>
    <t>60013</t>
  </si>
  <si>
    <t>6300</t>
  </si>
  <si>
    <t>Wydatki na pomoc finans.udzielaną między jst na dofinans.wł.zadań inwest.i zakupów inwest.</t>
  </si>
  <si>
    <t>60014</t>
  </si>
  <si>
    <t>60016</t>
  </si>
  <si>
    <t>Zakup energii</t>
  </si>
  <si>
    <t>6060</t>
  </si>
  <si>
    <t xml:space="preserve">Wydatki na zakupy inwestycyjne jedn. budżetowych </t>
  </si>
  <si>
    <t>700</t>
  </si>
  <si>
    <t>Gospodarka mieszkaniowa</t>
  </si>
  <si>
    <t>70005</t>
  </si>
  <si>
    <t>4480</t>
  </si>
  <si>
    <t>Podatek od nieruchomości</t>
  </si>
  <si>
    <t>4610</t>
  </si>
  <si>
    <t>Koszty postępowania sądowego i prokuratorskiego</t>
  </si>
  <si>
    <t>710</t>
  </si>
  <si>
    <t>Działalność usługowa</t>
  </si>
  <si>
    <t>71035</t>
  </si>
  <si>
    <t>Różne opłaty i składki</t>
  </si>
  <si>
    <t>720</t>
  </si>
  <si>
    <t>Informatyka</t>
  </si>
  <si>
    <t>72095</t>
  </si>
  <si>
    <t>6650</t>
  </si>
  <si>
    <t>Wpłaty gmin i powiatów na rzecz  innych jedn.na dofinans.inwestycji</t>
  </si>
  <si>
    <t>750</t>
  </si>
  <si>
    <t>Administracja publiczna</t>
  </si>
  <si>
    <t>75011</t>
  </si>
  <si>
    <t xml:space="preserve">Urzędy wojewódzkie 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</si>
  <si>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</si>
  <si>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</si>
  <si>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</si>
  <si>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</si>
  <si>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</si>
  <si>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</si>
  <si>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4240</t>
  </si>
  <si>
    <t>Zakup pomocy naukowych, dydaktycznych i książek</t>
  </si>
  <si>
    <t>4280</t>
  </si>
  <si>
    <t>Zakup usług zdrowotnych</t>
  </si>
  <si>
    <t>Opłaty z tyt.zakupu usług telekom. świadcz.w stacjonarnej publicz.sieci telefonicz.</t>
  </si>
  <si>
    <t>4440</t>
  </si>
  <si>
    <t>Odpisy na zakładowy fundusz świadczeń socjalnych</t>
  </si>
  <si>
    <t>4700</t>
  </si>
  <si>
    <t>Szkolenia pracowników niebędąc. Czł.korpusu sł.cywilnej</t>
  </si>
  <si>
    <t>75022</t>
  </si>
  <si>
    <t>3030</t>
  </si>
  <si>
    <t xml:space="preserve">Różne wydatki na rzecz osób fizycznych </t>
  </si>
  <si>
    <t>4410</t>
  </si>
  <si>
    <t>Podróże służbowe krajowe</t>
  </si>
  <si>
    <t>75023</t>
  </si>
  <si>
    <t>Dodatkowe wynagrodzenia roczne</t>
  </si>
  <si>
    <t>4270</t>
  </si>
  <si>
    <t>Zakup usług remontowych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</si>
  <si>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</si>
  <si>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</si>
  <si>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</si>
  <si>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</si>
  <si>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</si>
  <si>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4420</t>
  </si>
  <si>
    <t>Podróże służbowe zagraniczne</t>
  </si>
  <si>
    <t>1 000,00</t>
  </si>
  <si>
    <t>0%%</t>
  </si>
  <si>
    <t>4510</t>
  </si>
  <si>
    <t>Opłaty na rzecz budżetu państwa</t>
  </si>
  <si>
    <t>Szkolenia pracowników nie będących czł. korp.sł. Cyw.</t>
  </si>
  <si>
    <t xml:space="preserve">Wydatki na zakupy inwestycyjne jednostek </t>
  </si>
  <si>
    <t>75075</t>
  </si>
  <si>
    <t>75095</t>
  </si>
  <si>
    <t>2900</t>
  </si>
  <si>
    <t>Wpłaty gmin i powiatów na rzecz jst oraz związków gmin na dofinan.zadań bieżących</t>
  </si>
  <si>
    <t>4100</t>
  </si>
  <si>
    <t>Wynagrodzenia agencyjno-prowizyjne</t>
  </si>
  <si>
    <t>4140</t>
  </si>
  <si>
    <t>Wpłaty na Państwowy Fundusz Rehabilitacji Osób Niepełnosprawnych</t>
  </si>
  <si>
    <t>Wpłaty gmin i powiatów na rzecz innych jednostek na dofinansowanie inwestycji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</si>
  <si>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</si>
  <si>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</si>
  <si>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</si>
  <si>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(zadania zlecone)</t>
  </si>
  <si>
    <t>754</t>
  </si>
  <si>
    <t>Bezpieczeństwo publiczne i ochrona przeciwpożarowa</t>
  </si>
  <si>
    <t>75406</t>
  </si>
  <si>
    <t>3000</t>
  </si>
  <si>
    <t>Wpłaty jednostek na państwowy fundusz celowy</t>
  </si>
  <si>
    <t>75412</t>
  </si>
  <si>
    <t>75414</t>
  </si>
  <si>
    <t>75416</t>
  </si>
  <si>
    <t>Wynagrodz.bezosobowe</t>
  </si>
  <si>
    <t xml:space="preserve">Szkolenia pracowników niebędących członkami korpusu służby cywilnej </t>
  </si>
  <si>
    <t>75421</t>
  </si>
  <si>
    <t>Zarzadzanie kryzysowe</t>
  </si>
  <si>
    <t>4810</t>
  </si>
  <si>
    <t>Rezerwy</t>
  </si>
  <si>
    <t>75495</t>
  </si>
  <si>
    <t>757</t>
  </si>
  <si>
    <t>Obsługa długu publicznego</t>
  </si>
  <si>
    <t>75702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</si>
  <si>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</si>
  <si>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</si>
  <si>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</si>
  <si>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</si>
  <si>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75814</t>
  </si>
  <si>
    <t>75818</t>
  </si>
  <si>
    <t>Rezerwy ogólne i celowe</t>
  </si>
  <si>
    <t>801</t>
  </si>
  <si>
    <t>Oświata i wychowanie</t>
  </si>
  <si>
    <t>80101</t>
  </si>
  <si>
    <t>80103</t>
  </si>
  <si>
    <t>80104</t>
  </si>
  <si>
    <t>80106</t>
  </si>
  <si>
    <t xml:space="preserve">Inne formy wychowania przedszkolnego </t>
  </si>
  <si>
    <t>2540</t>
  </si>
  <si>
    <t xml:space="preserve">Dotacja podmiotowa z budżetu dla niepublicznej jednostki systemu oświaty </t>
  </si>
  <si>
    <t>80110</t>
  </si>
  <si>
    <t>80113</t>
  </si>
  <si>
    <t>Szkolenia pracowników nie będących czł. sł. Cywilnej</t>
  </si>
  <si>
    <t>4780</t>
  </si>
  <si>
    <t>Składki na Fundusz Emerytur Pomostowych</t>
  </si>
  <si>
    <t>80114</t>
  </si>
  <si>
    <t>Opłaty z tyt. zakupu usł. telekom. świadcz. w  ruchomej  publicz. sieci telefonicznej</t>
  </si>
  <si>
    <t>80146</t>
  </si>
  <si>
    <t>80195</t>
  </si>
  <si>
    <t>Wpłaty gmin i powiatów na rzecz  jst oraz zw.gmin lub zw.powiatów na dofinans.zadań bież.</t>
  </si>
  <si>
    <t>4177</t>
  </si>
  <si>
    <t>4179</t>
  </si>
  <si>
    <t>Wynagrodz.bezosobowe – zasoby ludzkie</t>
  </si>
  <si>
    <t>4247</t>
  </si>
  <si>
    <t>4249</t>
  </si>
  <si>
    <t>851</t>
  </si>
  <si>
    <t>Ochrona zdrowia</t>
  </si>
  <si>
    <t>85153</t>
  </si>
  <si>
    <t>Zakup materiałów i wyposaż.</t>
  </si>
  <si>
    <t>85154</t>
  </si>
  <si>
    <t>85195</t>
  </si>
  <si>
    <t>Wydatki na zakupy inwestycyjne jednostek budżetowych</t>
  </si>
  <si>
    <t>Wpłaty gmin i powiatów na rzecz innych iednostek na dofinans.inwestycji</t>
  </si>
  <si>
    <t>852</t>
  </si>
  <si>
    <t>Pomoc społeczna</t>
  </si>
  <si>
    <t>85204</t>
  </si>
  <si>
    <t>4330</t>
  </si>
  <si>
    <t>Zakup usług przez jst od innych jst</t>
  </si>
  <si>
    <t>85205</t>
  </si>
  <si>
    <t>85206</t>
  </si>
  <si>
    <t>Wynagrodzenia bezoosobowe</t>
  </si>
  <si>
    <t>85212</t>
  </si>
  <si>
    <t>Świadczenia rodzinne, świadczenia z funduszu alimentacyjneego oraz składki na ubezpieczenia emerytalne i rentowe z ubezpieczenia społecznego (zadania zlecone)</t>
  </si>
  <si>
    <t>2910</t>
  </si>
  <si>
    <t>Zwrot dotacji wykorzyst. niezgodnie z przeznacz. lub pobr. w nadmiernej wysokości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</si>
  <si>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</si>
  <si>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</si>
  <si>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</si>
  <si>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</si>
  <si>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</si>
  <si>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 (zadania własne)</t>
  </si>
  <si>
    <t>85214</t>
  </si>
  <si>
    <t>85215</t>
  </si>
  <si>
    <t>85216</t>
  </si>
  <si>
    <t xml:space="preserve">Świadczenia społeczne </t>
  </si>
  <si>
    <t>85219</t>
  </si>
  <si>
    <t>85228</t>
  </si>
  <si>
    <t>Podróze służbowe krajowe</t>
  </si>
  <si>
    <t>85295</t>
  </si>
  <si>
    <t>853</t>
  </si>
  <si>
    <t>Pozostałe zadania w zakresie polityki społecznej</t>
  </si>
  <si>
    <t>85311</t>
  </si>
  <si>
    <t>2320</t>
  </si>
  <si>
    <t>Dotacje celowe przekazane dla powiatu na zadania bieżące realizowane na podstawie porozumień (umów) między jednostkami samorządu terytorialnego</t>
  </si>
  <si>
    <t>85395</t>
  </si>
  <si>
    <t>4017</t>
  </si>
  <si>
    <t>4019</t>
  </si>
  <si>
    <t>4047</t>
  </si>
  <si>
    <t>4049</t>
  </si>
  <si>
    <t>Dodatkowe wynagrodzenie roczne – zasoby ludzkie</t>
  </si>
  <si>
    <t>4117</t>
  </si>
  <si>
    <t>4119</t>
  </si>
  <si>
    <t>4127</t>
  </si>
  <si>
    <t>4129</t>
  </si>
  <si>
    <t>Składki na Fundusz Pracy- zasoby ludzkie</t>
  </si>
  <si>
    <t>Wynagrodzenia bezosobowe-zasoby ludzkie</t>
  </si>
  <si>
    <t>4217</t>
  </si>
  <si>
    <t>4219</t>
  </si>
  <si>
    <t>4307</t>
  </si>
  <si>
    <t>4309</t>
  </si>
  <si>
    <t>4417</t>
  </si>
  <si>
    <t>4419</t>
  </si>
  <si>
    <t>4447</t>
  </si>
  <si>
    <t>4449</t>
  </si>
  <si>
    <t>854</t>
  </si>
  <si>
    <t>Edukacyjna opieka wychowawcza</t>
  </si>
  <si>
    <t>85401</t>
  </si>
  <si>
    <t>85415</t>
  </si>
  <si>
    <t>3240</t>
  </si>
  <si>
    <t>Stypendia oraz inne formy pomocy dla uczniów</t>
  </si>
  <si>
    <t>900</t>
  </si>
  <si>
    <t>Gospodarka komunalna i ochrona środowiska</t>
  </si>
  <si>
    <t>90001</t>
  </si>
  <si>
    <t>Gospodarka ściekowa i ochrona wód</t>
  </si>
  <si>
    <t>90002</t>
  </si>
  <si>
    <t>4390</t>
  </si>
  <si>
    <t>Zakup usług obejmujacych wykonanie ekspertyz, analiz i opinii</t>
  </si>
  <si>
    <t>90003</t>
  </si>
  <si>
    <t>90004</t>
  </si>
  <si>
    <t>90015</t>
  </si>
  <si>
    <t>90019</t>
  </si>
  <si>
    <t>90095</t>
  </si>
  <si>
    <t>Zakup usług obejmujących wykonanie ekspertyz, analiz i opinii</t>
  </si>
  <si>
    <t>921</t>
  </si>
  <si>
    <t>Kultura i ochrona dziedzictwa narodowego</t>
  </si>
  <si>
    <t>92109</t>
  </si>
  <si>
    <t>Kary i odszkodowania wypłacone na rzecz osób prawnych i innych jedn.organiz.</t>
  </si>
  <si>
    <t>6057</t>
  </si>
  <si>
    <t>92116</t>
  </si>
  <si>
    <t>92120</t>
  </si>
  <si>
    <t>Ochrona zabytków i opieka nad zabytkami</t>
  </si>
  <si>
    <t>92195</t>
  </si>
  <si>
    <t>926</t>
  </si>
  <si>
    <t xml:space="preserve">Kultura fizyczna </t>
  </si>
  <si>
    <t>92601</t>
  </si>
  <si>
    <t>92695</t>
  </si>
  <si>
    <t>Razem:</t>
  </si>
  <si>
    <t>Zał.nr 2 a do informacji o przebiegu wykonania budżetu Gminy Dygowo za I półrocze 2012 r.</t>
  </si>
  <si>
    <t>Załącznik nr 2 do informacji o przebiegu wykonania budżetu Gminy Dygowo za I półrocze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</si>
</sst>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 CE"/>
      <family val="2"/>
    </font>
    <font>
      <b/>
      <sz val="14"/>
      <name val="Times New Roman CE"/>
      <family val="1"/>
    </font>
    <font>
      <b/>
      <sz val="15"/>
      <name val="Arial CE"/>
      <family val="2"/>
    </font>
    <font>
      <b/>
      <sz val="15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4" fontId="20" fillId="22" borderId="10" xfId="0" applyNumberFormat="1" applyFont="1" applyFill="1" applyBorder="1" applyAlignment="1">
      <alignment horizontal="right" vertical="center" wrapText="1"/>
    </xf>
    <xf numFmtId="164" fontId="20" fillId="22" borderId="10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22" borderId="0" xfId="0" applyNumberFormat="1" applyFont="1" applyFill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4" fontId="20" fillId="22" borderId="0" xfId="0" applyNumberFormat="1" applyFont="1" applyFill="1" applyAlignment="1">
      <alignment horizontal="right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right" vertical="center" wrapText="1"/>
    </xf>
    <xf numFmtId="4" fontId="20" fillId="24" borderId="0" xfId="0" applyNumberFormat="1" applyFont="1" applyFill="1" applyAlignment="1">
      <alignment horizontal="right"/>
    </xf>
    <xf numFmtId="4" fontId="20" fillId="24" borderId="10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164" fontId="20" fillId="22" borderId="0" xfId="0" applyNumberFormat="1" applyFont="1" applyFill="1" applyAlignment="1">
      <alignment/>
    </xf>
    <xf numFmtId="4" fontId="23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 wrapText="1"/>
    </xf>
    <xf numFmtId="0" fontId="19" fillId="0" borderId="12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164" fontId="19" fillId="24" borderId="10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164" fontId="24" fillId="20" borderId="10" xfId="0" applyNumberFormat="1" applyFont="1" applyFill="1" applyBorder="1" applyAlignment="1">
      <alignment horizontal="center" vertical="center" wrapText="1"/>
    </xf>
    <xf numFmtId="4" fontId="25" fillId="25" borderId="0" xfId="0" applyNumberFormat="1" applyFont="1" applyFill="1" applyAlignment="1">
      <alignment horizontal="right"/>
    </xf>
    <xf numFmtId="4" fontId="26" fillId="20" borderId="10" xfId="0" applyNumberFormat="1" applyFont="1" applyFill="1" applyBorder="1" applyAlignment="1">
      <alignment horizontal="right" vertical="center" wrapText="1"/>
    </xf>
    <xf numFmtId="4" fontId="24" fillId="20" borderId="10" xfId="0" applyNumberFormat="1" applyFont="1" applyFill="1" applyBorder="1" applyAlignment="1">
      <alignment vertical="center" wrapText="1"/>
    </xf>
    <xf numFmtId="164" fontId="24" fillId="20" borderId="10" xfId="0" applyNumberFormat="1" applyFont="1" applyFill="1" applyBorder="1" applyAlignment="1">
      <alignment vertical="center" wrapText="1"/>
    </xf>
    <xf numFmtId="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10" fontId="28" fillId="4" borderId="10" xfId="0" applyNumberFormat="1" applyFont="1" applyFill="1" applyBorder="1" applyAlignment="1">
      <alignment vertical="center"/>
    </xf>
    <xf numFmtId="49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27" fillId="24" borderId="10" xfId="0" applyNumberFormat="1" applyFont="1" applyFill="1" applyBorder="1" applyAlignment="1">
      <alignment vertical="center"/>
    </xf>
    <xf numFmtId="0" fontId="27" fillId="24" borderId="0" xfId="0" applyFont="1" applyFill="1" applyAlignment="1">
      <alignment/>
    </xf>
    <xf numFmtId="4" fontId="30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28" fillId="24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7" fillId="0" borderId="10" xfId="0" applyNumberFormat="1" applyFont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0" xfId="0" applyNumberFormat="1" applyFont="1" applyBorder="1" applyAlignment="1">
      <alignment vertical="center"/>
    </xf>
    <xf numFmtId="49" fontId="27" fillId="0" borderId="10" xfId="51" applyNumberFormat="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left" vertical="center" wrapText="1"/>
      <protection/>
    </xf>
    <xf numFmtId="4" fontId="28" fillId="4" borderId="10" xfId="0" applyNumberFormat="1" applyFont="1" applyFill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16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28" fillId="4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10" fontId="27" fillId="0" borderId="10" xfId="0" applyNumberFormat="1" applyFont="1" applyBorder="1" applyAlignment="1">
      <alignment horizontal="right" vertical="center"/>
    </xf>
    <xf numFmtId="4" fontId="28" fillId="24" borderId="10" xfId="0" applyNumberFormat="1" applyFont="1" applyFill="1" applyBorder="1" applyAlignment="1">
      <alignment vertical="center"/>
    </xf>
    <xf numFmtId="4" fontId="27" fillId="24" borderId="10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/>
    </xf>
    <xf numFmtId="4" fontId="27" fillId="24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20" fillId="20" borderId="0" xfId="0" applyNumberFormat="1" applyFont="1" applyFill="1" applyAlignment="1">
      <alignment/>
    </xf>
    <xf numFmtId="0" fontId="24" fillId="20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wrapText="1"/>
    </xf>
    <xf numFmtId="49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80" zoomScaleNormal="80" zoomScaleSheetLayoutView="80" workbookViewId="0" topLeftCell="A25">
      <selection activeCell="D50" sqref="D50"/>
    </sheetView>
  </sheetViews>
  <sheetFormatPr defaultColWidth="9.00390625" defaultRowHeight="12.75"/>
  <cols>
    <col min="1" max="1" width="6.125" style="1" customWidth="1"/>
    <col min="2" max="2" width="14.625" style="1" customWidth="1"/>
    <col min="3" max="3" width="69.00390625" style="1" customWidth="1"/>
    <col min="4" max="5" width="25.75390625" style="1" customWidth="1"/>
    <col min="6" max="6" width="32.125" style="1" customWidth="1"/>
    <col min="7" max="7" width="20.00390625" style="1" customWidth="1"/>
    <col min="8" max="8" width="17.375" style="1" customWidth="1"/>
    <col min="9" max="9" width="16.375" style="1" customWidth="1"/>
    <col min="10" max="10" width="16.125" style="1" customWidth="1"/>
    <col min="11" max="11" width="19.25390625" style="1" customWidth="1"/>
    <col min="12" max="12" width="26.00390625" style="1" customWidth="1"/>
    <col min="13" max="13" width="14.625" style="1" customWidth="1"/>
    <col min="14" max="14" width="12.75390625" style="1" customWidth="1"/>
    <col min="15" max="15" width="21.125" style="1" customWidth="1"/>
    <col min="16" max="16" width="21.00390625" style="1" customWidth="1"/>
    <col min="17" max="16384" width="9.00390625" style="1" customWidth="1"/>
  </cols>
  <sheetData>
    <row r="1" spans="1:16" ht="54.75" customHeight="1">
      <c r="A1" s="2"/>
      <c r="B1"/>
      <c r="E1" s="3"/>
      <c r="F1" s="3"/>
      <c r="G1" s="3"/>
      <c r="H1" s="3"/>
      <c r="I1" s="3"/>
      <c r="J1" s="4"/>
      <c r="K1" s="4"/>
      <c r="L1" s="4"/>
      <c r="M1" s="100" t="s">
        <v>361</v>
      </c>
      <c r="N1" s="101"/>
      <c r="O1" s="4"/>
      <c r="P1" s="4"/>
    </row>
    <row r="3" spans="1:13" ht="23.25" customHeight="1">
      <c r="A3" s="5"/>
      <c r="B3" s="5"/>
      <c r="C3" s="5"/>
      <c r="D3" s="5"/>
      <c r="E3" s="5"/>
      <c r="F3" s="102" t="s">
        <v>0</v>
      </c>
      <c r="G3" s="102"/>
      <c r="H3" s="102"/>
      <c r="I3" s="102"/>
      <c r="J3" s="102"/>
      <c r="K3" s="102"/>
      <c r="L3" s="102"/>
      <c r="M3" s="102"/>
    </row>
    <row r="4" spans="6:13" ht="18">
      <c r="F4" s="102"/>
      <c r="G4" s="102"/>
      <c r="H4" s="102"/>
      <c r="I4" s="102"/>
      <c r="J4" s="102"/>
      <c r="K4" s="102"/>
      <c r="L4" s="102"/>
      <c r="M4" s="102"/>
    </row>
    <row r="5" spans="1:16" ht="17.25" customHeight="1">
      <c r="A5" s="98" t="s">
        <v>1</v>
      </c>
      <c r="B5" s="98" t="s">
        <v>2</v>
      </c>
      <c r="C5" s="98" t="s">
        <v>3</v>
      </c>
      <c r="D5" s="98" t="s">
        <v>4</v>
      </c>
      <c r="E5" s="98" t="s">
        <v>5</v>
      </c>
      <c r="F5" s="103" t="s">
        <v>6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7.25" customHeight="1">
      <c r="A6" s="98"/>
      <c r="B6" s="98"/>
      <c r="C6" s="98"/>
      <c r="D6" s="98"/>
      <c r="E6" s="98"/>
      <c r="F6" s="99" t="s">
        <v>7</v>
      </c>
      <c r="G6" s="99" t="s">
        <v>8</v>
      </c>
      <c r="H6" s="99"/>
      <c r="I6" s="99"/>
      <c r="J6" s="99"/>
      <c r="K6" s="99"/>
      <c r="L6" s="99"/>
      <c r="M6" s="99"/>
      <c r="N6" s="99"/>
      <c r="O6" s="98" t="s">
        <v>9</v>
      </c>
      <c r="P6" s="6" t="s">
        <v>8</v>
      </c>
    </row>
    <row r="7" spans="1:16" ht="33.75" customHeight="1">
      <c r="A7" s="98"/>
      <c r="B7" s="98"/>
      <c r="C7" s="98"/>
      <c r="D7" s="98"/>
      <c r="E7" s="98"/>
      <c r="F7" s="99"/>
      <c r="G7" s="98" t="s">
        <v>10</v>
      </c>
      <c r="H7" s="98"/>
      <c r="I7" s="99" t="s">
        <v>11</v>
      </c>
      <c r="J7" s="98" t="s">
        <v>12</v>
      </c>
      <c r="K7" s="98" t="s">
        <v>13</v>
      </c>
      <c r="L7" s="98" t="s">
        <v>14</v>
      </c>
      <c r="M7" s="98" t="s">
        <v>15</v>
      </c>
      <c r="N7" s="99" t="s">
        <v>16</v>
      </c>
      <c r="O7" s="98"/>
      <c r="P7" s="98" t="s">
        <v>17</v>
      </c>
    </row>
    <row r="8" spans="1:16" ht="114" customHeight="1">
      <c r="A8" s="98"/>
      <c r="B8" s="98"/>
      <c r="C8" s="98"/>
      <c r="D8" s="98"/>
      <c r="E8" s="98"/>
      <c r="F8" s="99"/>
      <c r="G8" s="6" t="s">
        <v>18</v>
      </c>
      <c r="H8" s="6" t="s">
        <v>19</v>
      </c>
      <c r="I8" s="99"/>
      <c r="J8" s="98"/>
      <c r="K8" s="98"/>
      <c r="L8" s="98"/>
      <c r="M8" s="98"/>
      <c r="N8" s="99"/>
      <c r="O8" s="98"/>
      <c r="P8" s="98"/>
    </row>
    <row r="9" spans="1:16" ht="18">
      <c r="A9" s="7">
        <v>1</v>
      </c>
      <c r="B9" s="8">
        <v>2</v>
      </c>
      <c r="C9" s="7">
        <v>3</v>
      </c>
      <c r="D9" s="7"/>
      <c r="E9" s="7">
        <v>4</v>
      </c>
      <c r="F9" s="8">
        <v>5</v>
      </c>
      <c r="G9" s="7">
        <v>6</v>
      </c>
      <c r="H9" s="26">
        <v>7</v>
      </c>
      <c r="I9" s="8">
        <v>8</v>
      </c>
      <c r="J9" s="7">
        <v>9</v>
      </c>
      <c r="K9" s="7">
        <v>10</v>
      </c>
      <c r="L9" s="8">
        <v>11</v>
      </c>
      <c r="M9" s="7">
        <v>12</v>
      </c>
      <c r="N9" s="7">
        <v>13</v>
      </c>
      <c r="O9" s="8">
        <v>14</v>
      </c>
      <c r="P9" s="7">
        <v>15</v>
      </c>
    </row>
    <row r="10" spans="1:16" ht="17.25" customHeight="1">
      <c r="A10" s="9" t="s">
        <v>20</v>
      </c>
      <c r="B10" s="97" t="s">
        <v>21</v>
      </c>
      <c r="C10" s="97"/>
      <c r="D10" s="11">
        <v>296131.39</v>
      </c>
      <c r="E10" s="11">
        <f>E11+E12+E13</f>
        <v>226592.29</v>
      </c>
      <c r="F10" s="11">
        <f>F11+F12+F13</f>
        <v>216747.16</v>
      </c>
      <c r="G10" s="11">
        <f aca="true" t="shared" si="0" ref="G10:N10">SUM(G11:G13)</f>
        <v>2597.23</v>
      </c>
      <c r="H10" s="12">
        <f t="shared" si="0"/>
        <v>214149.93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v>9845.13</v>
      </c>
      <c r="P10" s="11">
        <f>SUM(P11:P13)</f>
        <v>0</v>
      </c>
    </row>
    <row r="11" spans="1:16" ht="18">
      <c r="A11" s="13"/>
      <c r="B11" s="14" t="s">
        <v>22</v>
      </c>
      <c r="C11" s="15" t="s">
        <v>23</v>
      </c>
      <c r="D11" s="16">
        <v>81600</v>
      </c>
      <c r="E11" s="17">
        <v>23220.81</v>
      </c>
      <c r="F11" s="17">
        <v>13375.68</v>
      </c>
      <c r="G11" s="18"/>
      <c r="H11" s="19">
        <v>13375.68</v>
      </c>
      <c r="I11" s="18"/>
      <c r="J11" s="18"/>
      <c r="K11" s="18"/>
      <c r="L11" s="18"/>
      <c r="M11" s="18"/>
      <c r="N11" s="18"/>
      <c r="O11" s="18">
        <v>9845.13</v>
      </c>
      <c r="P11" s="18"/>
    </row>
    <row r="12" spans="1:16" ht="18">
      <c r="A12" s="13"/>
      <c r="B12" s="14" t="s">
        <v>24</v>
      </c>
      <c r="C12" s="20" t="s">
        <v>25</v>
      </c>
      <c r="D12" s="21">
        <v>23240</v>
      </c>
      <c r="E12" s="17">
        <v>12080.09</v>
      </c>
      <c r="F12" s="17">
        <v>12080.09</v>
      </c>
      <c r="G12" s="18"/>
      <c r="H12" s="19">
        <v>12080.09</v>
      </c>
      <c r="I12" s="18"/>
      <c r="J12" s="18"/>
      <c r="K12" s="18"/>
      <c r="L12" s="18"/>
      <c r="M12" s="18"/>
      <c r="N12" s="18"/>
      <c r="O12" s="18"/>
      <c r="P12" s="18"/>
    </row>
    <row r="13" spans="1:16" ht="18">
      <c r="A13" s="22"/>
      <c r="B13" s="14" t="s">
        <v>26</v>
      </c>
      <c r="C13" s="20" t="s">
        <v>27</v>
      </c>
      <c r="D13" s="21">
        <v>191291.39</v>
      </c>
      <c r="E13" s="17">
        <v>191291.39</v>
      </c>
      <c r="F13" s="17">
        <v>191291.39</v>
      </c>
      <c r="G13" s="18">
        <v>2597.23</v>
      </c>
      <c r="H13" s="19">
        <v>188694.16</v>
      </c>
      <c r="I13" s="18"/>
      <c r="J13" s="18"/>
      <c r="K13" s="18"/>
      <c r="L13" s="18"/>
      <c r="M13" s="18"/>
      <c r="N13" s="18"/>
      <c r="O13" s="18"/>
      <c r="P13" s="18"/>
    </row>
    <row r="14" spans="1:16" ht="34.5" customHeight="1">
      <c r="A14" s="10">
        <v>400</v>
      </c>
      <c r="B14" s="97" t="s">
        <v>28</v>
      </c>
      <c r="C14" s="97"/>
      <c r="D14" s="11">
        <v>490250</v>
      </c>
      <c r="E14" s="11">
        <f>SUM(E15)</f>
        <v>38432.24</v>
      </c>
      <c r="F14" s="11">
        <f aca="true" t="shared" si="1" ref="F14:N14">F15</f>
        <v>38432.24</v>
      </c>
      <c r="G14" s="11">
        <f t="shared" si="1"/>
        <v>0</v>
      </c>
      <c r="H14" s="12">
        <f t="shared" si="1"/>
        <v>38432.24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/>
      <c r="P14" s="11">
        <f>P15</f>
        <v>0</v>
      </c>
    </row>
    <row r="15" spans="1:16" ht="18">
      <c r="A15" s="13"/>
      <c r="B15" s="7">
        <v>40002</v>
      </c>
      <c r="C15" s="23" t="s">
        <v>29</v>
      </c>
      <c r="D15" s="24">
        <v>490250</v>
      </c>
      <c r="E15" s="17">
        <v>38432.24</v>
      </c>
      <c r="F15" s="17">
        <v>38432.24</v>
      </c>
      <c r="G15" s="18"/>
      <c r="H15" s="19">
        <v>38432.24</v>
      </c>
      <c r="I15" s="18"/>
      <c r="J15" s="18"/>
      <c r="K15" s="18"/>
      <c r="L15" s="18"/>
      <c r="M15" s="18"/>
      <c r="N15" s="18"/>
      <c r="O15" s="18"/>
      <c r="P15" s="18"/>
    </row>
    <row r="16" spans="1:16" ht="17.25" customHeight="1">
      <c r="A16" s="10">
        <v>600</v>
      </c>
      <c r="B16" s="97" t="s">
        <v>30</v>
      </c>
      <c r="C16" s="97"/>
      <c r="D16" s="11">
        <v>1380511</v>
      </c>
      <c r="E16" s="25">
        <v>149536.5</v>
      </c>
      <c r="F16" s="11">
        <v>65767.51</v>
      </c>
      <c r="G16" s="11">
        <f>G17</f>
        <v>0</v>
      </c>
      <c r="H16" s="12">
        <f>SUM(H19)</f>
        <v>65767.51</v>
      </c>
      <c r="I16" s="11">
        <f aca="true" t="shared" si="2" ref="I16:N16">I17</f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v>83768.99</v>
      </c>
      <c r="P16" s="11">
        <f>P17</f>
        <v>0</v>
      </c>
    </row>
    <row r="17" spans="1:16" ht="18">
      <c r="A17" s="13"/>
      <c r="B17" s="7">
        <v>60013</v>
      </c>
      <c r="C17" s="23" t="s">
        <v>31</v>
      </c>
      <c r="D17" s="24">
        <v>50000</v>
      </c>
      <c r="E17" s="17">
        <v>50000</v>
      </c>
      <c r="F17" s="17">
        <v>0</v>
      </c>
      <c r="G17" s="18"/>
      <c r="H17" s="19"/>
      <c r="I17" s="18"/>
      <c r="J17" s="18"/>
      <c r="K17" s="18"/>
      <c r="L17" s="18"/>
      <c r="M17" s="18"/>
      <c r="N17" s="18"/>
      <c r="O17" s="18">
        <v>50000</v>
      </c>
      <c r="P17" s="18"/>
    </row>
    <row r="18" spans="1:16" ht="18">
      <c r="A18" s="13"/>
      <c r="B18" s="7">
        <v>60014</v>
      </c>
      <c r="C18" s="23" t="s">
        <v>32</v>
      </c>
      <c r="D18" s="24">
        <v>100000</v>
      </c>
      <c r="E18" s="17">
        <v>0</v>
      </c>
      <c r="F18" s="17">
        <v>0</v>
      </c>
      <c r="G18" s="18"/>
      <c r="H18" s="19"/>
      <c r="I18" s="18"/>
      <c r="J18" s="18"/>
      <c r="K18" s="18"/>
      <c r="L18" s="18"/>
      <c r="M18" s="18"/>
      <c r="N18" s="18"/>
      <c r="O18" s="18">
        <v>0</v>
      </c>
      <c r="P18" s="18"/>
    </row>
    <row r="19" spans="1:16" ht="18">
      <c r="A19" s="13"/>
      <c r="B19" s="7">
        <v>60016</v>
      </c>
      <c r="C19" s="23" t="s">
        <v>33</v>
      </c>
      <c r="D19" s="24">
        <v>1230511</v>
      </c>
      <c r="E19" s="17">
        <v>99536.5</v>
      </c>
      <c r="F19" s="17">
        <v>65767.51</v>
      </c>
      <c r="G19" s="18"/>
      <c r="H19" s="19">
        <v>65767.51</v>
      </c>
      <c r="I19" s="18"/>
      <c r="J19" s="18"/>
      <c r="K19" s="18"/>
      <c r="L19" s="18"/>
      <c r="M19" s="18"/>
      <c r="N19" s="18"/>
      <c r="O19" s="18">
        <v>33768.99</v>
      </c>
      <c r="P19" s="18"/>
    </row>
    <row r="20" spans="1:16" ht="17.25" customHeight="1">
      <c r="A20" s="10">
        <v>700</v>
      </c>
      <c r="B20" s="97" t="s">
        <v>34</v>
      </c>
      <c r="C20" s="97"/>
      <c r="D20" s="11">
        <v>145626.21</v>
      </c>
      <c r="E20" s="11">
        <f>SUM(E21)</f>
        <v>36257.88</v>
      </c>
      <c r="F20" s="11">
        <f>F21</f>
        <v>36257.88</v>
      </c>
      <c r="G20" s="11">
        <f>SUM(G21:G21)</f>
        <v>0</v>
      </c>
      <c r="H20" s="12">
        <f>SUM(H21)</f>
        <v>36257.88</v>
      </c>
      <c r="I20" s="11">
        <f aca="true" t="shared" si="3" ref="I20:N20">SUM(I21:I21)</f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v>0</v>
      </c>
      <c r="P20" s="11">
        <f>SUM(P21:P21)</f>
        <v>0</v>
      </c>
    </row>
    <row r="21" spans="1:16" ht="18">
      <c r="A21" s="13"/>
      <c r="B21" s="7">
        <v>70005</v>
      </c>
      <c r="C21" s="23" t="s">
        <v>35</v>
      </c>
      <c r="D21" s="24">
        <v>145626.21</v>
      </c>
      <c r="E21" s="17">
        <v>36257.88</v>
      </c>
      <c r="F21" s="17">
        <v>36257.88</v>
      </c>
      <c r="G21" s="18"/>
      <c r="H21" s="19">
        <v>36257.88</v>
      </c>
      <c r="I21" s="18"/>
      <c r="J21" s="18"/>
      <c r="K21" s="18"/>
      <c r="L21" s="18"/>
      <c r="M21" s="18"/>
      <c r="N21" s="18"/>
      <c r="O21" s="18">
        <v>0</v>
      </c>
      <c r="P21" s="18"/>
    </row>
    <row r="22" spans="1:16" ht="17.25" customHeight="1">
      <c r="A22" s="10">
        <v>710</v>
      </c>
      <c r="B22" s="97" t="s">
        <v>36</v>
      </c>
      <c r="C22" s="97"/>
      <c r="D22" s="11">
        <v>172300</v>
      </c>
      <c r="E22" s="11">
        <v>28344.99</v>
      </c>
      <c r="F22" s="11">
        <v>28344.99</v>
      </c>
      <c r="G22" s="11">
        <f aca="true" t="shared" si="4" ref="G22:N22">SUM(G23:G25)</f>
        <v>0</v>
      </c>
      <c r="H22" s="12">
        <f t="shared" si="4"/>
        <v>28344.989999999998</v>
      </c>
      <c r="I22" s="11"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/>
      <c r="P22" s="11">
        <f>SUM(P23:P25)</f>
        <v>0</v>
      </c>
    </row>
    <row r="23" spans="1:16" ht="18">
      <c r="A23" s="8"/>
      <c r="B23" s="26" t="s">
        <v>37</v>
      </c>
      <c r="C23" s="27" t="s">
        <v>38</v>
      </c>
      <c r="D23" s="28">
        <v>73000</v>
      </c>
      <c r="E23" s="17">
        <v>7392.3</v>
      </c>
      <c r="F23" s="17">
        <v>7392.3</v>
      </c>
      <c r="G23" s="18"/>
      <c r="H23" s="19">
        <v>7392.3</v>
      </c>
      <c r="I23" s="18"/>
      <c r="J23" s="18"/>
      <c r="K23" s="18"/>
      <c r="L23" s="18"/>
      <c r="M23" s="18"/>
      <c r="N23" s="18"/>
      <c r="O23" s="18"/>
      <c r="P23" s="18"/>
    </row>
    <row r="24" spans="1:16" ht="18">
      <c r="A24" s="8"/>
      <c r="B24" s="26" t="s">
        <v>39</v>
      </c>
      <c r="C24" s="27" t="s">
        <v>40</v>
      </c>
      <c r="D24" s="28">
        <v>48800</v>
      </c>
      <c r="E24" s="17">
        <v>5916.3</v>
      </c>
      <c r="F24" s="17">
        <v>5916.3</v>
      </c>
      <c r="G24" s="18"/>
      <c r="H24" s="19">
        <v>5916.3</v>
      </c>
      <c r="I24" s="18"/>
      <c r="J24" s="18"/>
      <c r="K24" s="18"/>
      <c r="L24" s="18"/>
      <c r="M24" s="18"/>
      <c r="N24" s="18"/>
      <c r="O24" s="18"/>
      <c r="P24" s="18"/>
    </row>
    <row r="25" spans="1:16" ht="18">
      <c r="A25" s="22"/>
      <c r="B25" s="7">
        <v>71035</v>
      </c>
      <c r="C25" s="23" t="s">
        <v>41</v>
      </c>
      <c r="D25" s="24">
        <v>50500</v>
      </c>
      <c r="E25" s="17">
        <v>15036.39</v>
      </c>
      <c r="F25" s="17">
        <v>15036.39</v>
      </c>
      <c r="G25" s="18"/>
      <c r="H25" s="19">
        <v>15036.39</v>
      </c>
      <c r="I25" s="18">
        <v>0</v>
      </c>
      <c r="J25" s="18"/>
      <c r="K25" s="18"/>
      <c r="L25" s="18"/>
      <c r="M25" s="18"/>
      <c r="N25" s="18"/>
      <c r="O25" s="18"/>
      <c r="P25" s="18"/>
    </row>
    <row r="26" spans="1:16" ht="17.25" customHeight="1">
      <c r="A26" s="10">
        <v>720</v>
      </c>
      <c r="B26" s="97" t="s">
        <v>42</v>
      </c>
      <c r="C26" s="97"/>
      <c r="D26" s="11">
        <v>32472</v>
      </c>
      <c r="E26" s="29">
        <f>E27</f>
        <v>0</v>
      </c>
      <c r="F26" s="11">
        <v>0</v>
      </c>
      <c r="G26" s="11">
        <f>SUM(G2733)</f>
        <v>0</v>
      </c>
      <c r="H26" s="12">
        <v>0</v>
      </c>
      <c r="I26" s="11">
        <f aca="true" t="shared" si="5" ref="I26:N26">SUM(I29:I33)</f>
        <v>0</v>
      </c>
      <c r="J26" s="11">
        <f t="shared" si="5"/>
        <v>0</v>
      </c>
      <c r="K26" s="11"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/>
      <c r="P26" s="11">
        <f>SUM(P29:P33)</f>
        <v>0</v>
      </c>
    </row>
    <row r="27" spans="1:16" ht="17.25" customHeight="1">
      <c r="A27" s="30"/>
      <c r="B27" s="31">
        <v>72095</v>
      </c>
      <c r="C27" s="32" t="s">
        <v>43</v>
      </c>
      <c r="D27" s="33">
        <v>32472</v>
      </c>
      <c r="E27" s="34">
        <v>0</v>
      </c>
      <c r="F27" s="35">
        <v>0</v>
      </c>
      <c r="G27" s="35"/>
      <c r="H27" s="36"/>
      <c r="I27" s="35"/>
      <c r="J27" s="35"/>
      <c r="K27" s="35"/>
      <c r="L27" s="35"/>
      <c r="M27" s="35"/>
      <c r="N27" s="35"/>
      <c r="O27" s="33"/>
      <c r="P27" s="35"/>
    </row>
    <row r="28" spans="1:16" ht="17.25" customHeight="1">
      <c r="A28" s="10">
        <v>750</v>
      </c>
      <c r="B28" s="97" t="s">
        <v>44</v>
      </c>
      <c r="C28" s="97"/>
      <c r="D28" s="11">
        <v>1902459</v>
      </c>
      <c r="E28" s="29">
        <f>E29+E30+E31+E32+E33</f>
        <v>938139.87</v>
      </c>
      <c r="F28" s="11">
        <v>920623.07</v>
      </c>
      <c r="G28" s="11">
        <f>SUM(G29:G33)</f>
        <v>659310.84</v>
      </c>
      <c r="H28" s="12">
        <f>SUM(H29:H33)</f>
        <v>193212.22999999998</v>
      </c>
      <c r="I28" s="11"/>
      <c r="J28" s="11"/>
      <c r="K28" s="11">
        <v>68100</v>
      </c>
      <c r="L28" s="11"/>
      <c r="M28" s="11"/>
      <c r="N28" s="11"/>
      <c r="O28" s="37">
        <v>17516.8</v>
      </c>
      <c r="P28" s="11"/>
    </row>
    <row r="29" spans="1:16" ht="18">
      <c r="A29" s="8"/>
      <c r="B29" s="7">
        <v>75011</v>
      </c>
      <c r="C29" s="23" t="s">
        <v>45</v>
      </c>
      <c r="D29" s="24">
        <v>110256</v>
      </c>
      <c r="E29" s="17">
        <v>59751.54</v>
      </c>
      <c r="F29" s="17">
        <v>59751.54</v>
      </c>
      <c r="G29" s="18">
        <v>49447.47</v>
      </c>
      <c r="H29" s="19">
        <v>10054.07</v>
      </c>
      <c r="I29" s="38"/>
      <c r="J29" s="38"/>
      <c r="K29" s="18">
        <v>250</v>
      </c>
      <c r="L29" s="18"/>
      <c r="M29" s="18"/>
      <c r="N29" s="18"/>
      <c r="O29"/>
      <c r="P29" s="18"/>
    </row>
    <row r="30" spans="1:16" ht="18">
      <c r="A30" s="13"/>
      <c r="B30" s="39">
        <v>75022</v>
      </c>
      <c r="C30" s="23" t="s">
        <v>46</v>
      </c>
      <c r="D30" s="24">
        <v>96600</v>
      </c>
      <c r="E30" s="17">
        <v>45967.81</v>
      </c>
      <c r="F30" s="17">
        <v>45967.81</v>
      </c>
      <c r="G30" s="18">
        <v>0</v>
      </c>
      <c r="H30" s="19">
        <v>1117.81</v>
      </c>
      <c r="I30" s="18"/>
      <c r="J30" s="18"/>
      <c r="K30" s="18">
        <v>44850</v>
      </c>
      <c r="L30" s="18"/>
      <c r="M30" s="18"/>
      <c r="N30" s="18"/>
      <c r="O30" s="18"/>
      <c r="P30" s="18"/>
    </row>
    <row r="31" spans="1:16" ht="18">
      <c r="A31" s="13"/>
      <c r="B31" s="7">
        <v>75023</v>
      </c>
      <c r="C31" s="23" t="s">
        <v>47</v>
      </c>
      <c r="D31" s="24">
        <v>1565457</v>
      </c>
      <c r="E31" s="17">
        <v>772169.03</v>
      </c>
      <c r="F31" s="17">
        <v>760902.23</v>
      </c>
      <c r="G31" s="18">
        <v>594005.93</v>
      </c>
      <c r="H31" s="19">
        <v>166396.3</v>
      </c>
      <c r="I31" s="18"/>
      <c r="J31" s="18"/>
      <c r="K31" s="18">
        <v>500</v>
      </c>
      <c r="L31" s="18"/>
      <c r="M31" s="18"/>
      <c r="N31" s="18"/>
      <c r="O31" s="18">
        <v>11266.8</v>
      </c>
      <c r="P31" s="18"/>
    </row>
    <row r="32" spans="1:16" ht="18">
      <c r="A32" s="13"/>
      <c r="B32" s="7">
        <v>75075</v>
      </c>
      <c r="C32" s="40" t="s">
        <v>48</v>
      </c>
      <c r="D32" s="41">
        <v>27100</v>
      </c>
      <c r="E32" s="17">
        <v>8482.61</v>
      </c>
      <c r="F32" s="17">
        <v>8482.61</v>
      </c>
      <c r="G32" s="18">
        <v>0</v>
      </c>
      <c r="H32" s="19">
        <v>8482.61</v>
      </c>
      <c r="I32" s="18"/>
      <c r="J32" s="18"/>
      <c r="K32" s="18">
        <v>0</v>
      </c>
      <c r="L32" s="18"/>
      <c r="M32" s="18"/>
      <c r="N32" s="18"/>
      <c r="O32" s="18"/>
      <c r="P32" s="18"/>
    </row>
    <row r="33" spans="1:16" ht="18">
      <c r="A33" s="22"/>
      <c r="B33" s="7">
        <v>75095</v>
      </c>
      <c r="C33" s="23" t="s">
        <v>49</v>
      </c>
      <c r="D33" s="24">
        <v>103046</v>
      </c>
      <c r="E33" s="17">
        <v>51768.88</v>
      </c>
      <c r="F33" s="17">
        <v>45518.88</v>
      </c>
      <c r="G33" s="18">
        <v>15857.44</v>
      </c>
      <c r="H33" s="19">
        <v>7161.44</v>
      </c>
      <c r="I33" s="18"/>
      <c r="J33" s="18"/>
      <c r="K33" s="18">
        <v>22500</v>
      </c>
      <c r="L33" s="18"/>
      <c r="M33" s="18"/>
      <c r="N33" s="18"/>
      <c r="O33" s="18">
        <v>6250</v>
      </c>
      <c r="P33" s="18"/>
    </row>
    <row r="34" spans="1:16" ht="43.5" customHeight="1">
      <c r="A34" s="10">
        <v>751</v>
      </c>
      <c r="B34" s="97" t="s">
        <v>50</v>
      </c>
      <c r="C34" s="97"/>
      <c r="D34" s="11">
        <v>924</v>
      </c>
      <c r="E34" s="11">
        <f>SUM(E35)</f>
        <v>385</v>
      </c>
      <c r="F34" s="11">
        <v>385</v>
      </c>
      <c r="G34" s="11">
        <f>G35</f>
        <v>0</v>
      </c>
      <c r="H34" s="12">
        <f aca="true" t="shared" si="6" ref="H34:N34">SUM(H35:H35)</f>
        <v>385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  <c r="M34" s="11">
        <f t="shared" si="6"/>
        <v>0</v>
      </c>
      <c r="N34" s="11">
        <f t="shared" si="6"/>
        <v>0</v>
      </c>
      <c r="O34" s="11"/>
      <c r="P34" s="11">
        <f>SUM(P35:P35)</f>
        <v>0</v>
      </c>
    </row>
    <row r="35" spans="1:16" ht="36">
      <c r="A35" s="8"/>
      <c r="B35" s="7">
        <v>75101</v>
      </c>
      <c r="C35" s="23" t="s">
        <v>51</v>
      </c>
      <c r="D35" s="24">
        <v>924</v>
      </c>
      <c r="E35" s="17">
        <v>385</v>
      </c>
      <c r="F35" s="17">
        <v>385</v>
      </c>
      <c r="G35" s="18">
        <v>0</v>
      </c>
      <c r="H35" s="19">
        <v>385</v>
      </c>
      <c r="I35" s="18"/>
      <c r="J35" s="18"/>
      <c r="K35" s="18"/>
      <c r="L35" s="18"/>
      <c r="M35" s="18"/>
      <c r="N35" s="18"/>
      <c r="O35" s="18"/>
      <c r="P35" s="18"/>
    </row>
    <row r="36" spans="1:16" ht="34.5" customHeight="1">
      <c r="A36" s="10">
        <v>754</v>
      </c>
      <c r="B36" s="97" t="s">
        <v>52</v>
      </c>
      <c r="C36" s="97"/>
      <c r="D36" s="11">
        <v>947790</v>
      </c>
      <c r="E36" s="11">
        <f>E42+E41+E40+E39+E38+E37</f>
        <v>325365.82999999996</v>
      </c>
      <c r="F36" s="11">
        <v>321514.38</v>
      </c>
      <c r="G36" s="11">
        <f aca="true" t="shared" si="7" ref="G36:P36">SUM(G37:G42)</f>
        <v>165264.71</v>
      </c>
      <c r="H36" s="12">
        <f t="shared" si="7"/>
        <v>151287.85</v>
      </c>
      <c r="I36" s="11">
        <f t="shared" si="7"/>
        <v>0</v>
      </c>
      <c r="J36" s="11">
        <f t="shared" si="7"/>
        <v>0</v>
      </c>
      <c r="K36" s="11">
        <f t="shared" si="7"/>
        <v>4961.82</v>
      </c>
      <c r="L36" s="11">
        <f t="shared" si="7"/>
        <v>0</v>
      </c>
      <c r="M36" s="11">
        <f t="shared" si="7"/>
        <v>0</v>
      </c>
      <c r="N36" s="11">
        <f t="shared" si="7"/>
        <v>0</v>
      </c>
      <c r="O36" s="11">
        <f t="shared" si="7"/>
        <v>3851.45</v>
      </c>
      <c r="P36" s="11">
        <f t="shared" si="7"/>
        <v>0</v>
      </c>
    </row>
    <row r="37" spans="1:16" ht="18">
      <c r="A37" s="8"/>
      <c r="B37" s="7">
        <v>75406</v>
      </c>
      <c r="C37" s="23" t="s">
        <v>53</v>
      </c>
      <c r="D37" s="24">
        <v>5000</v>
      </c>
      <c r="E37" s="17">
        <v>5000</v>
      </c>
      <c r="F37" s="17">
        <v>5000</v>
      </c>
      <c r="G37" s="18"/>
      <c r="H37" s="19">
        <v>5000</v>
      </c>
      <c r="I37" s="18"/>
      <c r="J37" s="18"/>
      <c r="K37" s="18">
        <v>0</v>
      </c>
      <c r="L37" s="18"/>
      <c r="M37" s="18"/>
      <c r="N37" s="18"/>
      <c r="O37" s="18"/>
      <c r="P37" s="18"/>
    </row>
    <row r="38" spans="1:16" ht="18">
      <c r="A38" s="13"/>
      <c r="B38" s="7">
        <v>75412</v>
      </c>
      <c r="C38" s="23" t="s">
        <v>54</v>
      </c>
      <c r="D38" s="24">
        <v>212644</v>
      </c>
      <c r="E38" s="17">
        <v>82124.57</v>
      </c>
      <c r="F38" s="17">
        <v>78303.89</v>
      </c>
      <c r="G38" s="18">
        <v>6678.9</v>
      </c>
      <c r="H38" s="19">
        <v>71624.99</v>
      </c>
      <c r="I38" s="18">
        <v>0</v>
      </c>
      <c r="J38" s="18"/>
      <c r="K38" s="18"/>
      <c r="L38" s="18"/>
      <c r="M38" s="18"/>
      <c r="N38" s="18"/>
      <c r="O38" s="18">
        <v>3820.68</v>
      </c>
      <c r="P38" s="18"/>
    </row>
    <row r="39" spans="1:16" ht="18">
      <c r="A39" s="13"/>
      <c r="B39" s="7">
        <v>75414</v>
      </c>
      <c r="C39" s="23" t="s">
        <v>55</v>
      </c>
      <c r="D39" s="24">
        <v>5000</v>
      </c>
      <c r="E39" s="17">
        <v>613.8</v>
      </c>
      <c r="F39" s="17">
        <v>613.8</v>
      </c>
      <c r="G39" s="18">
        <v>0</v>
      </c>
      <c r="H39" s="19">
        <v>613.8</v>
      </c>
      <c r="I39" s="18"/>
      <c r="J39" s="18"/>
      <c r="K39" s="18"/>
      <c r="L39" s="18"/>
      <c r="M39" s="18"/>
      <c r="N39" s="18"/>
      <c r="O39" s="18"/>
      <c r="P39" s="18"/>
    </row>
    <row r="40" spans="1:16" ht="18">
      <c r="A40" s="13"/>
      <c r="B40" s="7">
        <v>75416</v>
      </c>
      <c r="C40" s="23" t="s">
        <v>56</v>
      </c>
      <c r="D40" s="24">
        <v>683272</v>
      </c>
      <c r="E40" s="17">
        <v>237627.46</v>
      </c>
      <c r="F40" s="17">
        <v>237596.69</v>
      </c>
      <c r="G40" s="18">
        <v>158585.81</v>
      </c>
      <c r="H40" s="19">
        <v>74049.06</v>
      </c>
      <c r="I40" s="18"/>
      <c r="J40" s="18">
        <v>0</v>
      </c>
      <c r="K40" s="18">
        <v>4961.82</v>
      </c>
      <c r="L40" s="18"/>
      <c r="M40" s="18"/>
      <c r="N40" s="18"/>
      <c r="O40" s="18">
        <v>30.77</v>
      </c>
      <c r="P40" s="18"/>
    </row>
    <row r="41" spans="1:16" ht="18">
      <c r="A41" s="13"/>
      <c r="B41" s="7">
        <v>75421</v>
      </c>
      <c r="C41" s="23" t="s">
        <v>57</v>
      </c>
      <c r="D41" s="24">
        <v>38874</v>
      </c>
      <c r="E41" s="17">
        <v>0</v>
      </c>
      <c r="F41" s="17">
        <v>0</v>
      </c>
      <c r="G41" s="18"/>
      <c r="H41" s="19"/>
      <c r="I41" s="18"/>
      <c r="J41" s="18"/>
      <c r="K41" s="18"/>
      <c r="L41" s="18"/>
      <c r="M41" s="18"/>
      <c r="N41" s="18"/>
      <c r="O41" s="18"/>
      <c r="P41" s="18"/>
    </row>
    <row r="42" spans="1:16" ht="18">
      <c r="A42" s="13"/>
      <c r="B42" s="7">
        <v>75495</v>
      </c>
      <c r="C42" s="23" t="s">
        <v>49</v>
      </c>
      <c r="D42" s="24">
        <v>3000</v>
      </c>
      <c r="E42" s="17">
        <v>0</v>
      </c>
      <c r="F42" s="17">
        <v>0</v>
      </c>
      <c r="G42" s="18">
        <v>0</v>
      </c>
      <c r="H42" s="19">
        <v>0</v>
      </c>
      <c r="I42" s="18"/>
      <c r="J42" s="18"/>
      <c r="K42" s="18"/>
      <c r="L42" s="18"/>
      <c r="M42" s="18"/>
      <c r="N42" s="18"/>
      <c r="O42" s="18"/>
      <c r="P42" s="18"/>
    </row>
    <row r="43" spans="1:16" ht="17.25" customHeight="1">
      <c r="A43" s="10">
        <v>757</v>
      </c>
      <c r="B43" s="97" t="s">
        <v>58</v>
      </c>
      <c r="C43" s="97"/>
      <c r="D43" s="11">
        <v>467000</v>
      </c>
      <c r="E43" s="11">
        <f>E44</f>
        <v>168159.01</v>
      </c>
      <c r="F43" s="11">
        <f>F44</f>
        <v>168159.01</v>
      </c>
      <c r="G43" s="11">
        <f aca="true" t="shared" si="8" ref="G43:N43">SUM(G44)</f>
        <v>0</v>
      </c>
      <c r="H43" s="12">
        <f t="shared" si="8"/>
        <v>0</v>
      </c>
      <c r="I43" s="11">
        <f t="shared" si="8"/>
        <v>0</v>
      </c>
      <c r="J43" s="11">
        <f t="shared" si="8"/>
        <v>0</v>
      </c>
      <c r="K43" s="11">
        <f t="shared" si="8"/>
        <v>0</v>
      </c>
      <c r="L43" s="11">
        <f t="shared" si="8"/>
        <v>0</v>
      </c>
      <c r="M43" s="11">
        <f t="shared" si="8"/>
        <v>168159.01</v>
      </c>
      <c r="N43" s="11">
        <f t="shared" si="8"/>
        <v>0</v>
      </c>
      <c r="O43" s="11"/>
      <c r="P43" s="11">
        <f>SUM(P44)</f>
        <v>0</v>
      </c>
    </row>
    <row r="44" spans="1:16" ht="36">
      <c r="A44" s="7"/>
      <c r="B44" s="7">
        <v>75702</v>
      </c>
      <c r="C44" s="23" t="s">
        <v>59</v>
      </c>
      <c r="D44" s="24">
        <v>467000</v>
      </c>
      <c r="E44" s="17">
        <v>168159.01</v>
      </c>
      <c r="F44" s="17">
        <v>168159.01</v>
      </c>
      <c r="G44" s="18"/>
      <c r="H44" s="19"/>
      <c r="I44" s="18"/>
      <c r="J44" s="18"/>
      <c r="K44" s="18"/>
      <c r="L44" s="18"/>
      <c r="M44" s="18">
        <v>168159.01</v>
      </c>
      <c r="N44" s="18"/>
      <c r="O44" s="18"/>
      <c r="P44" s="18"/>
    </row>
    <row r="45" spans="1:16" ht="17.25" customHeight="1">
      <c r="A45" s="10">
        <v>758</v>
      </c>
      <c r="B45" s="97" t="s">
        <v>60</v>
      </c>
      <c r="C45" s="97"/>
      <c r="D45" s="11">
        <v>203800</v>
      </c>
      <c r="E45" s="11">
        <f>E46+E47</f>
        <v>57336.95</v>
      </c>
      <c r="F45" s="11">
        <v>57336.95</v>
      </c>
      <c r="G45" s="11">
        <f aca="true" t="shared" si="9" ref="G45:N45">SUM(G46:G46)</f>
        <v>0</v>
      </c>
      <c r="H45" s="12">
        <f t="shared" si="9"/>
        <v>57336.95</v>
      </c>
      <c r="I45" s="11">
        <f t="shared" si="9"/>
        <v>0</v>
      </c>
      <c r="J45" s="11">
        <f t="shared" si="9"/>
        <v>0</v>
      </c>
      <c r="K45" s="11">
        <f t="shared" si="9"/>
        <v>0</v>
      </c>
      <c r="L45" s="11">
        <f t="shared" si="9"/>
        <v>0</v>
      </c>
      <c r="M45" s="11">
        <f t="shared" si="9"/>
        <v>0</v>
      </c>
      <c r="N45" s="11">
        <f t="shared" si="9"/>
        <v>0</v>
      </c>
      <c r="O45" s="11"/>
      <c r="P45" s="11">
        <f>SUM(P46:P46)</f>
        <v>0</v>
      </c>
    </row>
    <row r="46" spans="1:16" ht="18">
      <c r="A46" s="7"/>
      <c r="B46" s="7">
        <v>75814</v>
      </c>
      <c r="C46" s="23" t="s">
        <v>61</v>
      </c>
      <c r="D46" s="24">
        <v>120800</v>
      </c>
      <c r="E46" s="17">
        <v>57336.95</v>
      </c>
      <c r="F46" s="17">
        <v>57336.95</v>
      </c>
      <c r="G46" s="18"/>
      <c r="H46" s="19">
        <v>57336.95</v>
      </c>
      <c r="I46" s="18"/>
      <c r="J46" s="18">
        <v>0</v>
      </c>
      <c r="K46" s="18"/>
      <c r="L46" s="18"/>
      <c r="M46" s="18"/>
      <c r="N46" s="18"/>
      <c r="O46" s="18"/>
      <c r="P46" s="18"/>
    </row>
    <row r="47" spans="1:16" ht="18">
      <c r="A47" s="7"/>
      <c r="B47" s="7">
        <v>75818</v>
      </c>
      <c r="C47" s="23" t="s">
        <v>62</v>
      </c>
      <c r="D47" s="24">
        <v>83000</v>
      </c>
      <c r="E47" s="17">
        <v>0</v>
      </c>
      <c r="F47" s="17">
        <v>0</v>
      </c>
      <c r="G47" s="18"/>
      <c r="H47" s="19">
        <v>0</v>
      </c>
      <c r="I47" s="18"/>
      <c r="J47" s="18"/>
      <c r="K47" s="18"/>
      <c r="L47" s="18"/>
      <c r="M47" s="18"/>
      <c r="N47" s="18"/>
      <c r="O47" s="18"/>
      <c r="P47" s="18"/>
    </row>
    <row r="48" spans="1:16" ht="31.5" customHeight="1">
      <c r="A48" s="10">
        <v>801</v>
      </c>
      <c r="B48" s="97" t="s">
        <v>63</v>
      </c>
      <c r="C48" s="97"/>
      <c r="D48" s="11">
        <v>6200101.2</v>
      </c>
      <c r="E48" s="11">
        <f>E49+E50+E51+E52+E53+E54+E55+E56+E57</f>
        <v>3222318.89</v>
      </c>
      <c r="F48" s="11">
        <f>F49+F50+F51+F52+F53+F54+F55+F56+F57</f>
        <v>3222318.89</v>
      </c>
      <c r="G48" s="11">
        <f aca="true" t="shared" si="10" ref="G48:N48">SUM(G49:G57)</f>
        <v>2338141.12</v>
      </c>
      <c r="H48" s="12">
        <f>SUM(H49:H57)</f>
        <v>704448.1900000001</v>
      </c>
      <c r="I48" s="11">
        <f t="shared" si="10"/>
        <v>0</v>
      </c>
      <c r="J48" s="11">
        <v>14626.08</v>
      </c>
      <c r="K48" s="11">
        <f t="shared" si="10"/>
        <v>115943.49999999999</v>
      </c>
      <c r="L48" s="11">
        <f t="shared" si="10"/>
        <v>49160</v>
      </c>
      <c r="M48" s="11">
        <f t="shared" si="10"/>
        <v>0</v>
      </c>
      <c r="N48" s="11">
        <f t="shared" si="10"/>
        <v>0</v>
      </c>
      <c r="O48" s="11">
        <f>O49</f>
        <v>0</v>
      </c>
      <c r="P48" s="11">
        <f>SUM(P49:P57)</f>
        <v>0</v>
      </c>
    </row>
    <row r="49" spans="1:16" ht="20.25" customHeight="1">
      <c r="A49" s="8"/>
      <c r="B49" s="7">
        <v>80101</v>
      </c>
      <c r="C49" s="23" t="s">
        <v>64</v>
      </c>
      <c r="D49" s="24">
        <v>3112835.88</v>
      </c>
      <c r="E49" s="17">
        <v>1592629.74</v>
      </c>
      <c r="F49" s="17">
        <v>1592629.74</v>
      </c>
      <c r="G49" s="42">
        <v>1183251.16</v>
      </c>
      <c r="H49" s="43">
        <v>352477.08</v>
      </c>
      <c r="I49" s="42"/>
      <c r="J49" s="42">
        <v>0</v>
      </c>
      <c r="K49" s="18">
        <v>56901.5</v>
      </c>
      <c r="L49" s="18"/>
      <c r="M49" s="18"/>
      <c r="N49" s="18"/>
      <c r="O49" s="18">
        <v>0</v>
      </c>
      <c r="P49" s="18"/>
    </row>
    <row r="50" spans="2:16" ht="20.25" customHeight="1">
      <c r="B50" s="7">
        <v>80103</v>
      </c>
      <c r="C50" s="44" t="s">
        <v>65</v>
      </c>
      <c r="D50" s="41">
        <v>275299</v>
      </c>
      <c r="E50" s="17">
        <v>141043.27</v>
      </c>
      <c r="F50" s="17">
        <v>141043.27</v>
      </c>
      <c r="G50" s="42">
        <v>118392.79</v>
      </c>
      <c r="H50" s="43">
        <v>14641.54</v>
      </c>
      <c r="I50" s="42"/>
      <c r="J50" s="42">
        <v>0</v>
      </c>
      <c r="K50" s="18">
        <v>8008.94</v>
      </c>
      <c r="L50" s="18"/>
      <c r="M50" s="18"/>
      <c r="N50" s="18"/>
      <c r="O50" s="18"/>
      <c r="P50" s="18"/>
    </row>
    <row r="51" spans="1:16" ht="18">
      <c r="A51" s="13"/>
      <c r="B51" s="7">
        <v>80104</v>
      </c>
      <c r="C51" s="23" t="s">
        <v>66</v>
      </c>
      <c r="D51" s="24">
        <v>442705.36</v>
      </c>
      <c r="E51" s="17">
        <v>234669.74</v>
      </c>
      <c r="F51" s="17">
        <v>234669.74</v>
      </c>
      <c r="G51" s="42">
        <v>151632.18</v>
      </c>
      <c r="H51" s="43">
        <v>76754.36</v>
      </c>
      <c r="I51" s="42">
        <v>0</v>
      </c>
      <c r="J51" s="42">
        <v>0</v>
      </c>
      <c r="K51" s="18">
        <v>6283.2</v>
      </c>
      <c r="L51" s="18"/>
      <c r="M51" s="18"/>
      <c r="N51" s="18"/>
      <c r="O51" s="18"/>
      <c r="P51" s="18"/>
    </row>
    <row r="52" spans="1:16" ht="24.75" customHeight="1">
      <c r="A52" s="13"/>
      <c r="B52" s="7">
        <v>80106</v>
      </c>
      <c r="C52" s="23" t="s">
        <v>67</v>
      </c>
      <c r="D52" s="24">
        <v>58500</v>
      </c>
      <c r="E52" s="17">
        <v>14626.08</v>
      </c>
      <c r="F52" s="17">
        <v>14626.08</v>
      </c>
      <c r="G52" s="42">
        <v>0</v>
      </c>
      <c r="H52" s="43">
        <v>0</v>
      </c>
      <c r="I52" s="42">
        <v>0</v>
      </c>
      <c r="J52" s="42">
        <v>14626.08</v>
      </c>
      <c r="K52" s="18"/>
      <c r="L52" s="18"/>
      <c r="M52" s="18"/>
      <c r="N52" s="18"/>
      <c r="O52" s="18"/>
      <c r="P52" s="18"/>
    </row>
    <row r="53" spans="1:16" ht="18">
      <c r="A53" s="13"/>
      <c r="B53" s="7">
        <v>80110</v>
      </c>
      <c r="C53" s="23" t="s">
        <v>68</v>
      </c>
      <c r="D53" s="24">
        <v>1552690</v>
      </c>
      <c r="E53" s="17">
        <v>809777.29</v>
      </c>
      <c r="F53" s="17">
        <v>809777.29</v>
      </c>
      <c r="G53" s="42">
        <v>712449.24</v>
      </c>
      <c r="H53" s="43">
        <v>52949.67</v>
      </c>
      <c r="I53" s="42"/>
      <c r="J53" s="42">
        <v>0</v>
      </c>
      <c r="K53" s="18">
        <v>44378.38</v>
      </c>
      <c r="L53" s="18"/>
      <c r="M53" s="18"/>
      <c r="N53" s="18"/>
      <c r="O53" s="18"/>
      <c r="P53" s="18"/>
    </row>
    <row r="54" spans="1:16" ht="18">
      <c r="A54" s="13"/>
      <c r="B54" s="7">
        <v>80113</v>
      </c>
      <c r="C54" s="23" t="s">
        <v>69</v>
      </c>
      <c r="D54" s="24">
        <v>362889.51</v>
      </c>
      <c r="E54" s="17">
        <v>213111.39</v>
      </c>
      <c r="F54" s="17">
        <v>213111.39</v>
      </c>
      <c r="G54" s="42">
        <v>53130.13</v>
      </c>
      <c r="H54" s="43">
        <v>159859.78</v>
      </c>
      <c r="I54" s="42"/>
      <c r="J54" s="42">
        <v>0</v>
      </c>
      <c r="K54" s="18">
        <v>121.48</v>
      </c>
      <c r="L54" s="18"/>
      <c r="M54" s="18"/>
      <c r="N54" s="18"/>
      <c r="O54" s="18"/>
      <c r="P54" s="18"/>
    </row>
    <row r="55" spans="1:16" ht="21" customHeight="1">
      <c r="A55" s="13"/>
      <c r="B55" s="22">
        <v>80114</v>
      </c>
      <c r="C55" s="15" t="s">
        <v>70</v>
      </c>
      <c r="D55" s="16">
        <v>274527.08</v>
      </c>
      <c r="E55" s="17">
        <v>137333.42</v>
      </c>
      <c r="F55" s="17">
        <v>137333.42</v>
      </c>
      <c r="G55" s="42">
        <v>119285.62</v>
      </c>
      <c r="H55" s="43">
        <v>17797.8</v>
      </c>
      <c r="I55" s="42"/>
      <c r="J55" s="42">
        <v>0</v>
      </c>
      <c r="K55" s="18">
        <v>250</v>
      </c>
      <c r="L55" s="18"/>
      <c r="M55" s="18"/>
      <c r="N55" s="18"/>
      <c r="O55" s="18"/>
      <c r="P55" s="18"/>
    </row>
    <row r="56" spans="1:16" ht="23.25" customHeight="1">
      <c r="A56" s="13"/>
      <c r="B56" s="7">
        <v>80146</v>
      </c>
      <c r="C56" s="23" t="s">
        <v>71</v>
      </c>
      <c r="D56" s="24">
        <v>28656</v>
      </c>
      <c r="E56" s="17">
        <v>7469.17</v>
      </c>
      <c r="F56" s="17">
        <v>7469.17</v>
      </c>
      <c r="G56" s="42">
        <v>0</v>
      </c>
      <c r="H56" s="43">
        <v>7469.17</v>
      </c>
      <c r="I56" s="42"/>
      <c r="J56" s="42"/>
      <c r="K56" s="18"/>
      <c r="L56" s="18"/>
      <c r="M56" s="18"/>
      <c r="N56" s="18"/>
      <c r="O56" s="18"/>
      <c r="P56" s="18"/>
    </row>
    <row r="57" spans="1:16" ht="18">
      <c r="A57" s="22"/>
      <c r="B57" s="7">
        <v>80195</v>
      </c>
      <c r="C57" s="23" t="s">
        <v>49</v>
      </c>
      <c r="D57" s="24">
        <v>91998.37</v>
      </c>
      <c r="E57" s="17">
        <v>71658.79</v>
      </c>
      <c r="F57" s="17">
        <v>71658.79</v>
      </c>
      <c r="G57" s="42">
        <v>0</v>
      </c>
      <c r="H57" s="43">
        <v>22498.79</v>
      </c>
      <c r="I57" s="42"/>
      <c r="J57" s="42">
        <v>0</v>
      </c>
      <c r="K57" s="18"/>
      <c r="L57" s="18">
        <v>49160</v>
      </c>
      <c r="M57" s="18"/>
      <c r="N57" s="18"/>
      <c r="O57" s="18"/>
      <c r="P57" s="18"/>
    </row>
    <row r="58" spans="1:16" ht="17.25" customHeight="1">
      <c r="A58" s="10">
        <v>851</v>
      </c>
      <c r="B58" s="97" t="s">
        <v>72</v>
      </c>
      <c r="C58" s="97"/>
      <c r="D58" s="11">
        <v>194704.4</v>
      </c>
      <c r="E58" s="11">
        <f>E59+E60+E61</f>
        <v>52561.56</v>
      </c>
      <c r="F58" s="11">
        <f>F59+F60+F61</f>
        <v>49421.31</v>
      </c>
      <c r="G58" s="11">
        <f aca="true" t="shared" si="11" ref="G58:N58">SUM(G59:G61)</f>
        <v>9392.52</v>
      </c>
      <c r="H58" s="12">
        <f t="shared" si="11"/>
        <v>40028.78999999999</v>
      </c>
      <c r="I58" s="11">
        <f t="shared" si="11"/>
        <v>0</v>
      </c>
      <c r="J58" s="11">
        <f t="shared" si="11"/>
        <v>0</v>
      </c>
      <c r="K58" s="11">
        <f t="shared" si="11"/>
        <v>0</v>
      </c>
      <c r="L58" s="11">
        <f t="shared" si="11"/>
        <v>0</v>
      </c>
      <c r="M58" s="11">
        <f t="shared" si="11"/>
        <v>0</v>
      </c>
      <c r="N58" s="11">
        <f t="shared" si="11"/>
        <v>0</v>
      </c>
      <c r="O58" s="11">
        <v>3140.25</v>
      </c>
      <c r="P58" s="11">
        <f>SUM(P59:P61)</f>
        <v>0</v>
      </c>
    </row>
    <row r="59" spans="1:16" ht="18">
      <c r="A59" s="45"/>
      <c r="B59" s="7">
        <v>85153</v>
      </c>
      <c r="C59" s="23" t="s">
        <v>73</v>
      </c>
      <c r="D59" s="24">
        <v>3000</v>
      </c>
      <c r="E59" s="17">
        <v>700</v>
      </c>
      <c r="F59" s="17">
        <v>700</v>
      </c>
      <c r="G59" s="18"/>
      <c r="H59" s="19">
        <v>700</v>
      </c>
      <c r="I59" s="18"/>
      <c r="J59" s="18"/>
      <c r="K59" s="18"/>
      <c r="L59" s="18"/>
      <c r="M59" s="18"/>
      <c r="N59" s="18"/>
      <c r="O59" s="18"/>
      <c r="P59" s="18"/>
    </row>
    <row r="60" spans="1:16" ht="18">
      <c r="A60" s="45"/>
      <c r="B60" s="7">
        <v>85154</v>
      </c>
      <c r="C60" s="23" t="s">
        <v>74</v>
      </c>
      <c r="D60" s="24">
        <v>76872.15</v>
      </c>
      <c r="E60" s="17">
        <v>42036.97</v>
      </c>
      <c r="F60" s="17">
        <v>42036.97</v>
      </c>
      <c r="G60" s="18">
        <v>9392.52</v>
      </c>
      <c r="H60" s="19">
        <v>32644.45</v>
      </c>
      <c r="I60" s="18"/>
      <c r="J60" s="18">
        <v>0</v>
      </c>
      <c r="K60" s="18"/>
      <c r="L60" s="18"/>
      <c r="M60" s="18"/>
      <c r="N60" s="18"/>
      <c r="O60" s="18"/>
      <c r="P60" s="18"/>
    </row>
    <row r="61" spans="1:16" ht="18">
      <c r="A61" s="45"/>
      <c r="B61" s="7">
        <v>85195</v>
      </c>
      <c r="C61" s="23" t="s">
        <v>49</v>
      </c>
      <c r="D61" s="24">
        <v>114832.25</v>
      </c>
      <c r="E61" s="17">
        <v>9824.59</v>
      </c>
      <c r="F61" s="17">
        <v>6684.34</v>
      </c>
      <c r="G61" s="18"/>
      <c r="H61" s="19">
        <v>6684.34</v>
      </c>
      <c r="I61" s="18"/>
      <c r="J61" s="18">
        <v>0</v>
      </c>
      <c r="K61" s="18"/>
      <c r="L61" s="18"/>
      <c r="M61" s="18"/>
      <c r="N61" s="18"/>
      <c r="O61" s="18">
        <v>3140.25</v>
      </c>
      <c r="P61" s="18"/>
    </row>
    <row r="62" spans="1:16" ht="17.25" customHeight="1">
      <c r="A62" s="10">
        <v>852</v>
      </c>
      <c r="B62" s="97" t="s">
        <v>75</v>
      </c>
      <c r="C62" s="97"/>
      <c r="D62" s="11">
        <v>3117845</v>
      </c>
      <c r="E62" s="11">
        <v>1394432.85</v>
      </c>
      <c r="F62" s="11">
        <v>1393089.55</v>
      </c>
      <c r="G62" s="11">
        <f>SUM(G63:G73)</f>
        <v>250871.19</v>
      </c>
      <c r="H62" s="12">
        <f>SUM(H63:H73)</f>
        <v>123911.76</v>
      </c>
      <c r="I62" s="11">
        <f aca="true" t="shared" si="12" ref="I62:N62">SUM(I66:I73)</f>
        <v>0</v>
      </c>
      <c r="J62" s="11">
        <f t="shared" si="12"/>
        <v>0</v>
      </c>
      <c r="K62" s="11">
        <f t="shared" si="12"/>
        <v>1018306.6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v>1343.3</v>
      </c>
      <c r="P62" s="11">
        <f>SUM(P66:P73)</f>
        <v>0</v>
      </c>
    </row>
    <row r="63" spans="1:16" ht="18">
      <c r="A63" s="31"/>
      <c r="B63" s="31">
        <v>85204</v>
      </c>
      <c r="C63" s="32" t="s">
        <v>76</v>
      </c>
      <c r="D63" s="35">
        <v>20000</v>
      </c>
      <c r="E63" s="46" t="s">
        <v>77</v>
      </c>
      <c r="F63" s="35"/>
      <c r="G63" s="35"/>
      <c r="H63" s="47"/>
      <c r="I63" s="35"/>
      <c r="J63" s="35"/>
      <c r="K63" s="35"/>
      <c r="L63" s="35"/>
      <c r="M63" s="35"/>
      <c r="N63" s="35"/>
      <c r="O63" s="35"/>
      <c r="P63" s="35"/>
    </row>
    <row r="64" spans="1:16" ht="26.25" customHeight="1">
      <c r="A64" s="31"/>
      <c r="B64" s="31">
        <v>85205</v>
      </c>
      <c r="C64" s="32" t="s">
        <v>78</v>
      </c>
      <c r="D64" s="35">
        <v>5000</v>
      </c>
      <c r="E64" s="35">
        <v>1393.5</v>
      </c>
      <c r="F64" s="35">
        <v>1393.5</v>
      </c>
      <c r="G64" s="35"/>
      <c r="H64" s="48">
        <v>1393.5</v>
      </c>
      <c r="I64" s="35">
        <v>0</v>
      </c>
      <c r="J64" s="35"/>
      <c r="K64" s="35"/>
      <c r="L64" s="35"/>
      <c r="M64" s="35"/>
      <c r="N64" s="35"/>
      <c r="O64" s="35"/>
      <c r="P64" s="35"/>
    </row>
    <row r="65" spans="1:16" ht="18">
      <c r="A65" s="31"/>
      <c r="B65" s="31">
        <v>85206</v>
      </c>
      <c r="C65" s="32" t="s">
        <v>79</v>
      </c>
      <c r="D65" s="35">
        <v>10773</v>
      </c>
      <c r="E65" s="35">
        <v>0</v>
      </c>
      <c r="F65" s="35"/>
      <c r="G65" s="35"/>
      <c r="H65" s="47"/>
      <c r="I65" s="35"/>
      <c r="J65" s="35"/>
      <c r="K65" s="35"/>
      <c r="L65" s="35"/>
      <c r="M65" s="35"/>
      <c r="N65" s="35"/>
      <c r="O65" s="35"/>
      <c r="P65" s="35"/>
    </row>
    <row r="66" spans="1:16" ht="60" customHeight="1">
      <c r="A66" s="8"/>
      <c r="B66" s="7">
        <v>85212</v>
      </c>
      <c r="C66" s="23" t="s">
        <v>80</v>
      </c>
      <c r="D66" s="24">
        <v>1905676</v>
      </c>
      <c r="E66" s="17">
        <v>911164.17</v>
      </c>
      <c r="F66" s="17">
        <v>911164.17</v>
      </c>
      <c r="G66" s="42">
        <v>52927.18</v>
      </c>
      <c r="H66" s="43">
        <v>10062.99</v>
      </c>
      <c r="I66" s="42"/>
      <c r="J66" s="42">
        <v>0</v>
      </c>
      <c r="K66" s="18">
        <v>848174</v>
      </c>
      <c r="L66" s="18"/>
      <c r="M66" s="18"/>
      <c r="N66" s="18"/>
      <c r="O66" s="18"/>
      <c r="P66" s="18"/>
    </row>
    <row r="67" spans="1:16" ht="60" customHeight="1">
      <c r="A67" s="13"/>
      <c r="B67" s="7">
        <v>85213</v>
      </c>
      <c r="C67" s="23" t="s">
        <v>81</v>
      </c>
      <c r="D67" s="24">
        <v>18000</v>
      </c>
      <c r="E67" s="17">
        <v>6305.91</v>
      </c>
      <c r="F67" s="17">
        <v>6305.91</v>
      </c>
      <c r="G67" s="42">
        <v>0</v>
      </c>
      <c r="H67" s="43">
        <v>6305.91</v>
      </c>
      <c r="I67" s="42"/>
      <c r="J67" s="42"/>
      <c r="K67" s="18">
        <v>0</v>
      </c>
      <c r="L67" s="18"/>
      <c r="M67" s="18"/>
      <c r="N67" s="18"/>
      <c r="O67" s="18"/>
      <c r="P67" s="18"/>
    </row>
    <row r="68" spans="1:16" ht="36">
      <c r="A68" s="13"/>
      <c r="B68" s="7">
        <v>85214</v>
      </c>
      <c r="C68" s="23" t="s">
        <v>82</v>
      </c>
      <c r="D68" s="24">
        <v>370000</v>
      </c>
      <c r="E68" s="17">
        <v>125880.47</v>
      </c>
      <c r="F68" s="17">
        <v>125880.47</v>
      </c>
      <c r="G68" s="42">
        <v>0</v>
      </c>
      <c r="H68" s="43">
        <v>75993.04</v>
      </c>
      <c r="I68" s="42"/>
      <c r="J68" s="42"/>
      <c r="K68" s="18">
        <v>49887.43</v>
      </c>
      <c r="L68" s="18"/>
      <c r="M68" s="18"/>
      <c r="N68" s="18"/>
      <c r="O68" s="18"/>
      <c r="P68" s="18"/>
    </row>
    <row r="69" spans="1:16" ht="18">
      <c r="A69" s="13"/>
      <c r="B69" s="7">
        <v>85215</v>
      </c>
      <c r="C69" s="23" t="s">
        <v>83</v>
      </c>
      <c r="D69" s="49">
        <v>40000</v>
      </c>
      <c r="E69" s="17">
        <v>24926.97</v>
      </c>
      <c r="F69" s="17">
        <v>24926.97</v>
      </c>
      <c r="G69" s="42">
        <v>0</v>
      </c>
      <c r="H69" s="43">
        <v>0</v>
      </c>
      <c r="I69" s="42"/>
      <c r="J69" s="42"/>
      <c r="K69" s="18">
        <v>24926.97</v>
      </c>
      <c r="L69" s="18"/>
      <c r="M69" s="18"/>
      <c r="N69" s="18"/>
      <c r="O69" s="18"/>
      <c r="P69" s="18"/>
    </row>
    <row r="70" spans="1:16" ht="18">
      <c r="A70" s="13"/>
      <c r="B70" s="7">
        <v>85216</v>
      </c>
      <c r="C70" s="23" t="s">
        <v>84</v>
      </c>
      <c r="D70" s="24">
        <v>91250</v>
      </c>
      <c r="E70" s="17">
        <v>30308.62</v>
      </c>
      <c r="F70" s="17">
        <v>30308.62</v>
      </c>
      <c r="G70" s="42">
        <v>0</v>
      </c>
      <c r="H70" s="43">
        <v>0</v>
      </c>
      <c r="I70" s="42"/>
      <c r="J70" s="42"/>
      <c r="K70" s="18">
        <v>30308.62</v>
      </c>
      <c r="L70" s="18"/>
      <c r="M70" s="18"/>
      <c r="N70" s="18"/>
      <c r="O70" s="18"/>
      <c r="P70" s="18"/>
    </row>
    <row r="71" spans="1:16" ht="18">
      <c r="A71" s="13"/>
      <c r="B71" s="7">
        <v>85219</v>
      </c>
      <c r="C71" s="23" t="s">
        <v>85</v>
      </c>
      <c r="D71" s="24">
        <v>412255</v>
      </c>
      <c r="E71" s="17">
        <v>203543.65</v>
      </c>
      <c r="F71" s="17">
        <v>202200.35</v>
      </c>
      <c r="G71" s="42">
        <v>174099.5</v>
      </c>
      <c r="H71" s="43">
        <v>27235.87</v>
      </c>
      <c r="I71" s="42"/>
      <c r="J71" s="42"/>
      <c r="K71" s="18">
        <v>864.98</v>
      </c>
      <c r="L71" s="18"/>
      <c r="M71" s="18"/>
      <c r="N71" s="18"/>
      <c r="O71" s="18">
        <v>1343.3</v>
      </c>
      <c r="P71" s="18"/>
    </row>
    <row r="72" spans="1:16" ht="24" customHeight="1">
      <c r="A72" s="13"/>
      <c r="B72" s="7">
        <v>85228</v>
      </c>
      <c r="C72" s="23" t="s">
        <v>86</v>
      </c>
      <c r="D72" s="24">
        <v>58995</v>
      </c>
      <c r="E72" s="17">
        <v>24745.46</v>
      </c>
      <c r="F72" s="17">
        <v>24745.46</v>
      </c>
      <c r="G72" s="42">
        <v>23844.51</v>
      </c>
      <c r="H72" s="43">
        <v>820.45</v>
      </c>
      <c r="I72" s="42"/>
      <c r="J72" s="42"/>
      <c r="K72" s="18">
        <v>80.5</v>
      </c>
      <c r="L72" s="18"/>
      <c r="M72" s="18"/>
      <c r="N72" s="18"/>
      <c r="O72" s="18"/>
      <c r="P72" s="18"/>
    </row>
    <row r="73" spans="1:16" ht="18">
      <c r="A73" s="22"/>
      <c r="B73" s="7">
        <v>85295</v>
      </c>
      <c r="C73" s="23" t="s">
        <v>49</v>
      </c>
      <c r="D73" s="24">
        <v>185896</v>
      </c>
      <c r="E73" s="17">
        <v>66164.1</v>
      </c>
      <c r="F73" s="17">
        <v>66164.1</v>
      </c>
      <c r="G73" s="42">
        <v>0</v>
      </c>
      <c r="H73" s="43">
        <v>2100</v>
      </c>
      <c r="I73" s="42"/>
      <c r="J73" s="42"/>
      <c r="K73" s="18">
        <v>64064.1</v>
      </c>
      <c r="L73" s="18"/>
      <c r="M73" s="18"/>
      <c r="N73" s="18"/>
      <c r="O73" s="18"/>
      <c r="P73" s="18"/>
    </row>
    <row r="74" spans="1:16" ht="34.5" customHeight="1">
      <c r="A74" s="10">
        <v>853</v>
      </c>
      <c r="B74" s="97" t="s">
        <v>87</v>
      </c>
      <c r="C74" s="97"/>
      <c r="D74" s="11">
        <f>D75+D76</f>
        <v>147012</v>
      </c>
      <c r="E74" s="11">
        <f>E75+E76</f>
        <v>43450.86</v>
      </c>
      <c r="F74" s="11">
        <v>43450.86</v>
      </c>
      <c r="G74" s="11">
        <f aca="true" t="shared" si="13" ref="G74:N74">SUM(G76:G76)</f>
        <v>0</v>
      </c>
      <c r="H74" s="12">
        <f t="shared" si="13"/>
        <v>0</v>
      </c>
      <c r="I74" s="11">
        <f t="shared" si="13"/>
        <v>0</v>
      </c>
      <c r="J74" s="11">
        <v>4932</v>
      </c>
      <c r="K74" s="11">
        <f>SUM(K75:K76)</f>
        <v>0</v>
      </c>
      <c r="L74" s="11">
        <f t="shared" si="13"/>
        <v>38518.86</v>
      </c>
      <c r="M74" s="11">
        <f t="shared" si="13"/>
        <v>0</v>
      </c>
      <c r="N74" s="11">
        <f t="shared" si="13"/>
        <v>0</v>
      </c>
      <c r="O74" s="11"/>
      <c r="P74" s="11">
        <f>SUM(P76:P76)</f>
        <v>0</v>
      </c>
    </row>
    <row r="75" spans="1:16" ht="36">
      <c r="A75" s="31"/>
      <c r="B75" s="31">
        <v>85311</v>
      </c>
      <c r="C75" s="32" t="s">
        <v>88</v>
      </c>
      <c r="D75" s="35">
        <v>4932</v>
      </c>
      <c r="E75" s="35">
        <v>4932</v>
      </c>
      <c r="F75" s="35">
        <v>4932</v>
      </c>
      <c r="G75" s="35"/>
      <c r="H75" s="47"/>
      <c r="I75" s="35"/>
      <c r="J75" s="33">
        <v>4932</v>
      </c>
      <c r="K75" s="35"/>
      <c r="L75" s="35"/>
      <c r="M75" s="35"/>
      <c r="N75" s="35"/>
      <c r="O75" s="35"/>
      <c r="P75" s="35"/>
    </row>
    <row r="76" spans="1:16" ht="18">
      <c r="A76" s="22"/>
      <c r="B76" s="7">
        <v>85395</v>
      </c>
      <c r="C76" s="44" t="s">
        <v>49</v>
      </c>
      <c r="D76" s="41">
        <v>142080</v>
      </c>
      <c r="E76" s="17">
        <v>38518.86</v>
      </c>
      <c r="F76" s="17">
        <v>38518.86</v>
      </c>
      <c r="G76" s="18">
        <v>0</v>
      </c>
      <c r="H76" s="19">
        <v>0</v>
      </c>
      <c r="I76" s="18"/>
      <c r="J76" s="18"/>
      <c r="K76" s="18">
        <v>0</v>
      </c>
      <c r="L76" s="18">
        <v>38518.86</v>
      </c>
      <c r="M76" s="18"/>
      <c r="N76" s="18"/>
      <c r="O76" s="18"/>
      <c r="P76" s="18"/>
    </row>
    <row r="77" spans="1:16" ht="17.25" customHeight="1">
      <c r="A77" s="10">
        <v>854</v>
      </c>
      <c r="B77" s="97" t="s">
        <v>89</v>
      </c>
      <c r="C77" s="97"/>
      <c r="D77" s="11">
        <f>D78+D79</f>
        <v>200747</v>
      </c>
      <c r="E77" s="11">
        <f>E78+E79</f>
        <v>110624.46</v>
      </c>
      <c r="F77" s="11">
        <f>F78+F79</f>
        <v>110624.46</v>
      </c>
      <c r="G77" s="11">
        <f aca="true" t="shared" si="14" ref="G77:N77">SUM(G78:G79)</f>
        <v>57624.66</v>
      </c>
      <c r="H77" s="12">
        <f t="shared" si="14"/>
        <v>4427.8</v>
      </c>
      <c r="I77" s="11">
        <f t="shared" si="14"/>
        <v>0</v>
      </c>
      <c r="J77" s="11">
        <f t="shared" si="14"/>
        <v>0</v>
      </c>
      <c r="K77" s="11">
        <f t="shared" si="14"/>
        <v>48572</v>
      </c>
      <c r="L77" s="11">
        <f t="shared" si="14"/>
        <v>0</v>
      </c>
      <c r="M77" s="11">
        <f t="shared" si="14"/>
        <v>0</v>
      </c>
      <c r="N77" s="11">
        <f t="shared" si="14"/>
        <v>0</v>
      </c>
      <c r="O77" s="11"/>
      <c r="P77" s="11">
        <f>SUM(P78:P79)</f>
        <v>0</v>
      </c>
    </row>
    <row r="78" spans="1:16" ht="18">
      <c r="A78" s="8"/>
      <c r="B78" s="7">
        <v>85401</v>
      </c>
      <c r="C78" s="23" t="s">
        <v>90</v>
      </c>
      <c r="D78" s="24">
        <v>140905</v>
      </c>
      <c r="E78" s="17">
        <v>65376.66</v>
      </c>
      <c r="F78" s="17">
        <v>65376.66</v>
      </c>
      <c r="G78" s="42">
        <v>57624.66</v>
      </c>
      <c r="H78" s="43">
        <v>4320</v>
      </c>
      <c r="I78" s="42"/>
      <c r="J78" s="42"/>
      <c r="K78" s="18">
        <v>3432</v>
      </c>
      <c r="L78" s="18"/>
      <c r="M78" s="18"/>
      <c r="N78" s="18"/>
      <c r="O78" s="18"/>
      <c r="P78" s="18"/>
    </row>
    <row r="79" spans="1:16" ht="18">
      <c r="A79" s="22"/>
      <c r="B79" s="7">
        <v>85415</v>
      </c>
      <c r="C79" s="44" t="s">
        <v>91</v>
      </c>
      <c r="D79" s="41">
        <v>59842</v>
      </c>
      <c r="E79" s="17">
        <v>45247.8</v>
      </c>
      <c r="F79" s="17">
        <v>45247.8</v>
      </c>
      <c r="G79" s="18"/>
      <c r="H79" s="19">
        <v>107.8</v>
      </c>
      <c r="I79" s="18"/>
      <c r="J79" s="18">
        <v>0</v>
      </c>
      <c r="K79" s="18">
        <v>45140</v>
      </c>
      <c r="L79" s="18"/>
      <c r="M79" s="18"/>
      <c r="N79" s="18"/>
      <c r="O79" s="18"/>
      <c r="P79" s="18"/>
    </row>
    <row r="80" spans="1:16" ht="34.5" customHeight="1">
      <c r="A80" s="10">
        <v>900</v>
      </c>
      <c r="B80" s="97" t="s">
        <v>92</v>
      </c>
      <c r="C80" s="97"/>
      <c r="D80" s="11">
        <f>D81+D82+D83+D84+D85+D86+D87</f>
        <v>1132189.96</v>
      </c>
      <c r="E80" s="11">
        <f>E81+E82+E83+E84+E85+E86+E87</f>
        <v>348250.54</v>
      </c>
      <c r="F80" s="11">
        <f>F81+F82+F83+F84+F85+F86+F87</f>
        <v>328250.54</v>
      </c>
      <c r="G80" s="11">
        <f aca="true" t="shared" si="15" ref="G80:N80">SUM(G81:G87)</f>
        <v>58540.87</v>
      </c>
      <c r="H80" s="12">
        <f t="shared" si="15"/>
        <v>268795.06</v>
      </c>
      <c r="I80" s="11">
        <f t="shared" si="15"/>
        <v>0</v>
      </c>
      <c r="J80" s="11">
        <f t="shared" si="15"/>
        <v>0</v>
      </c>
      <c r="K80" s="11">
        <f t="shared" si="15"/>
        <v>914.61</v>
      </c>
      <c r="L80" s="11">
        <f t="shared" si="15"/>
        <v>0</v>
      </c>
      <c r="M80" s="11">
        <f t="shared" si="15"/>
        <v>0</v>
      </c>
      <c r="N80" s="11">
        <f t="shared" si="15"/>
        <v>0</v>
      </c>
      <c r="O80" s="11">
        <v>20000</v>
      </c>
      <c r="P80" s="11">
        <f>SUM(P81:P87)</f>
        <v>0</v>
      </c>
    </row>
    <row r="81" spans="1:16" ht="18">
      <c r="A81" s="8"/>
      <c r="B81" s="7">
        <v>90001</v>
      </c>
      <c r="C81" s="23" t="s">
        <v>93</v>
      </c>
      <c r="D81" s="24">
        <v>489249</v>
      </c>
      <c r="E81" s="17">
        <v>33878.84</v>
      </c>
      <c r="F81" s="17">
        <v>33878.84</v>
      </c>
      <c r="G81" s="18"/>
      <c r="H81" s="19">
        <v>33878.84</v>
      </c>
      <c r="I81" s="18"/>
      <c r="J81" s="18">
        <v>0</v>
      </c>
      <c r="K81" s="18"/>
      <c r="L81" s="18"/>
      <c r="M81" s="18"/>
      <c r="N81" s="18"/>
      <c r="O81" s="18"/>
      <c r="P81" s="18"/>
    </row>
    <row r="82" spans="1:16" ht="18">
      <c r="A82" s="8"/>
      <c r="B82" s="7">
        <v>90002</v>
      </c>
      <c r="C82" s="23" t="s">
        <v>94</v>
      </c>
      <c r="D82" s="24">
        <v>53140</v>
      </c>
      <c r="E82" s="17">
        <v>18553.47</v>
      </c>
      <c r="F82" s="17">
        <v>18553.47</v>
      </c>
      <c r="G82" s="18"/>
      <c r="H82" s="19">
        <v>18553.47</v>
      </c>
      <c r="I82" s="18"/>
      <c r="J82" s="18"/>
      <c r="K82" s="18"/>
      <c r="L82" s="18"/>
      <c r="M82" s="18"/>
      <c r="N82" s="18"/>
      <c r="O82" s="18"/>
      <c r="P82" s="18"/>
    </row>
    <row r="83" spans="1:16" ht="18">
      <c r="A83" s="8"/>
      <c r="B83" s="7">
        <v>90003</v>
      </c>
      <c r="C83" s="23" t="s">
        <v>95</v>
      </c>
      <c r="D83" s="24">
        <v>11000</v>
      </c>
      <c r="E83" s="17">
        <v>4324.83</v>
      </c>
      <c r="F83" s="17">
        <v>4324.83</v>
      </c>
      <c r="G83" s="18"/>
      <c r="H83" s="19">
        <v>4324.83</v>
      </c>
      <c r="I83" s="18"/>
      <c r="J83" s="18">
        <v>0</v>
      </c>
      <c r="K83" s="18"/>
      <c r="L83" s="18"/>
      <c r="M83" s="18"/>
      <c r="N83" s="18"/>
      <c r="O83" s="18"/>
      <c r="P83" s="18"/>
    </row>
    <row r="84" spans="1:16" ht="18">
      <c r="A84" s="13"/>
      <c r="B84" s="7">
        <v>90004</v>
      </c>
      <c r="C84" s="23" t="s">
        <v>96</v>
      </c>
      <c r="D84" s="24">
        <v>4000</v>
      </c>
      <c r="E84" s="17">
        <v>2422.48</v>
      </c>
      <c r="F84" s="17">
        <v>2422.48</v>
      </c>
      <c r="G84" s="18"/>
      <c r="H84" s="19">
        <v>2422.48</v>
      </c>
      <c r="I84" s="18">
        <v>0</v>
      </c>
      <c r="J84" s="18"/>
      <c r="K84" s="18"/>
      <c r="L84" s="18"/>
      <c r="M84" s="18"/>
      <c r="N84" s="18"/>
      <c r="O84" s="18"/>
      <c r="P84" s="18"/>
    </row>
    <row r="85" spans="1:16" ht="18">
      <c r="A85" s="13"/>
      <c r="B85" s="7">
        <v>90015</v>
      </c>
      <c r="C85" s="23" t="s">
        <v>97</v>
      </c>
      <c r="D85" s="24">
        <v>306000</v>
      </c>
      <c r="E85" s="17">
        <v>162652.36</v>
      </c>
      <c r="F85" s="17">
        <v>162652.36</v>
      </c>
      <c r="G85" s="18"/>
      <c r="H85" s="19">
        <v>162652.36</v>
      </c>
      <c r="I85" s="18"/>
      <c r="J85" s="18"/>
      <c r="K85" s="18"/>
      <c r="L85" s="18"/>
      <c r="M85" s="18"/>
      <c r="N85" s="18"/>
      <c r="O85" s="18"/>
      <c r="P85" s="18"/>
    </row>
    <row r="86" spans="1:16" ht="29.25" customHeight="1">
      <c r="A86" s="13"/>
      <c r="B86" s="7">
        <v>90019</v>
      </c>
      <c r="C86" s="50" t="s">
        <v>98</v>
      </c>
      <c r="D86" s="51">
        <v>32196.17</v>
      </c>
      <c r="E86" s="17">
        <v>18829.76</v>
      </c>
      <c r="F86" s="17">
        <v>18829.76</v>
      </c>
      <c r="G86" s="18"/>
      <c r="H86" s="19">
        <v>18829.76</v>
      </c>
      <c r="I86" s="18"/>
      <c r="J86" s="18">
        <v>0</v>
      </c>
      <c r="K86" s="18"/>
      <c r="L86" s="18"/>
      <c r="M86" s="18"/>
      <c r="N86" s="18"/>
      <c r="O86" s="18"/>
      <c r="P86" s="18"/>
    </row>
    <row r="87" spans="1:16" ht="18">
      <c r="A87" s="13"/>
      <c r="B87" s="7">
        <v>90095</v>
      </c>
      <c r="C87" s="50" t="s">
        <v>49</v>
      </c>
      <c r="D87" s="51">
        <v>236604.79</v>
      </c>
      <c r="E87" s="17">
        <v>107588.8</v>
      </c>
      <c r="F87" s="17">
        <v>87588.8</v>
      </c>
      <c r="G87" s="18">
        <v>58540.87</v>
      </c>
      <c r="H87" s="19">
        <v>28133.32</v>
      </c>
      <c r="I87" s="18"/>
      <c r="J87" s="18"/>
      <c r="K87" s="18">
        <v>914.61</v>
      </c>
      <c r="L87" s="18"/>
      <c r="M87" s="18"/>
      <c r="N87" s="18"/>
      <c r="O87" s="18">
        <v>20000</v>
      </c>
      <c r="P87" s="18"/>
    </row>
    <row r="88" spans="1:16" ht="34.5" customHeight="1">
      <c r="A88" s="10">
        <v>921</v>
      </c>
      <c r="B88" s="97" t="s">
        <v>99</v>
      </c>
      <c r="C88" s="97"/>
      <c r="D88" s="11">
        <f>D89+D90+D91+D92</f>
        <v>2128576</v>
      </c>
      <c r="E88" s="11">
        <f>E89+E90+E91+E92</f>
        <v>227411.96999999997</v>
      </c>
      <c r="F88" s="11">
        <f>F89+F90+F91+F92</f>
        <v>227266.69</v>
      </c>
      <c r="G88" s="11">
        <f aca="true" t="shared" si="16" ref="G88:N88">SUM(G89:G92)</f>
        <v>103371.1</v>
      </c>
      <c r="H88" s="12">
        <f t="shared" si="16"/>
        <v>123838.99</v>
      </c>
      <c r="I88" s="11">
        <f t="shared" si="16"/>
        <v>0</v>
      </c>
      <c r="J88" s="11">
        <f t="shared" si="16"/>
        <v>0</v>
      </c>
      <c r="K88" s="11">
        <f t="shared" si="16"/>
        <v>56.6</v>
      </c>
      <c r="L88" s="11">
        <f t="shared" si="16"/>
        <v>0</v>
      </c>
      <c r="M88" s="11">
        <f t="shared" si="16"/>
        <v>0</v>
      </c>
      <c r="N88" s="11">
        <f t="shared" si="16"/>
        <v>0</v>
      </c>
      <c r="O88" s="11">
        <f>O89</f>
        <v>145.28</v>
      </c>
      <c r="P88" s="11">
        <f>SUM(P89:P92)</f>
        <v>0</v>
      </c>
    </row>
    <row r="89" spans="1:16" ht="18">
      <c r="A89" s="8"/>
      <c r="B89" s="7">
        <v>92109</v>
      </c>
      <c r="C89" s="23" t="s">
        <v>100</v>
      </c>
      <c r="D89" s="24">
        <v>1792927.57</v>
      </c>
      <c r="E89" s="17">
        <v>107391.1</v>
      </c>
      <c r="F89" s="17">
        <v>107245.82</v>
      </c>
      <c r="G89" s="42">
        <v>55935.21</v>
      </c>
      <c r="H89" s="43">
        <v>51310.61</v>
      </c>
      <c r="I89" s="42">
        <v>0</v>
      </c>
      <c r="J89" s="42"/>
      <c r="K89" s="18"/>
      <c r="L89" s="18"/>
      <c r="M89" s="18"/>
      <c r="N89" s="18"/>
      <c r="O89" s="18">
        <v>145.28</v>
      </c>
      <c r="P89" s="18"/>
    </row>
    <row r="90" spans="1:16" ht="18">
      <c r="A90" s="13"/>
      <c r="B90" s="7">
        <v>92116</v>
      </c>
      <c r="C90" s="23" t="s">
        <v>101</v>
      </c>
      <c r="D90" s="24">
        <v>153872.43</v>
      </c>
      <c r="E90" s="17">
        <v>70358.01</v>
      </c>
      <c r="F90" s="17">
        <v>70358.01</v>
      </c>
      <c r="G90" s="42">
        <v>42284.83</v>
      </c>
      <c r="H90" s="43">
        <v>28016.58</v>
      </c>
      <c r="I90" s="42"/>
      <c r="J90" s="42">
        <v>0</v>
      </c>
      <c r="K90" s="18">
        <v>56.6</v>
      </c>
      <c r="L90" s="18"/>
      <c r="M90" s="18"/>
      <c r="N90" s="18"/>
      <c r="O90" s="18"/>
      <c r="P90" s="18"/>
    </row>
    <row r="91" spans="1:16" ht="18">
      <c r="A91" s="13"/>
      <c r="B91" s="7">
        <v>92120</v>
      </c>
      <c r="C91" s="23" t="s">
        <v>102</v>
      </c>
      <c r="D91" s="24">
        <v>15500</v>
      </c>
      <c r="E91" s="17">
        <v>0</v>
      </c>
      <c r="F91" s="17">
        <v>0</v>
      </c>
      <c r="G91" s="42"/>
      <c r="H91" s="43">
        <v>0</v>
      </c>
      <c r="I91" s="42"/>
      <c r="J91" s="42"/>
      <c r="K91" s="18"/>
      <c r="L91" s="18"/>
      <c r="M91" s="18"/>
      <c r="N91" s="18"/>
      <c r="O91" s="18"/>
      <c r="P91" s="18"/>
    </row>
    <row r="92" spans="1:16" ht="18">
      <c r="A92" s="22"/>
      <c r="B92" s="7">
        <v>92195</v>
      </c>
      <c r="C92" s="23" t="s">
        <v>49</v>
      </c>
      <c r="D92" s="24">
        <v>166276</v>
      </c>
      <c r="E92" s="17">
        <v>49662.86</v>
      </c>
      <c r="F92" s="17">
        <v>49662.86</v>
      </c>
      <c r="G92" s="42">
        <v>5151.06</v>
      </c>
      <c r="H92" s="43">
        <v>44511.8</v>
      </c>
      <c r="I92" s="42">
        <v>0</v>
      </c>
      <c r="J92" s="42"/>
      <c r="K92" s="18"/>
      <c r="L92" s="18"/>
      <c r="M92" s="18"/>
      <c r="N92" s="18"/>
      <c r="O92" s="18"/>
      <c r="P92" s="18"/>
    </row>
    <row r="93" spans="1:16" ht="17.25" customHeight="1">
      <c r="A93" s="10">
        <v>926</v>
      </c>
      <c r="B93" s="97" t="s">
        <v>103</v>
      </c>
      <c r="C93" s="97"/>
      <c r="D93" s="11">
        <f>D94+D95</f>
        <v>1233834</v>
      </c>
      <c r="E93" s="11">
        <v>164335.26</v>
      </c>
      <c r="F93" s="11">
        <f>F94+F95</f>
        <v>164210.91</v>
      </c>
      <c r="G93" s="11">
        <f>SUM(G94:G95)</f>
        <v>48099.119999999995</v>
      </c>
      <c r="H93" s="12">
        <f>SUM(H94:H95)</f>
        <v>103151.79</v>
      </c>
      <c r="I93" s="11">
        <v>0</v>
      </c>
      <c r="J93" s="11">
        <f>SUM(J94:J95)</f>
        <v>0</v>
      </c>
      <c r="K93" s="11">
        <f>SUM(K94:K95)</f>
        <v>12960</v>
      </c>
      <c r="L93" s="11">
        <f>SUM(L94:L95)</f>
        <v>0</v>
      </c>
      <c r="M93" s="11">
        <f>SUM(M94:M95)</f>
        <v>0</v>
      </c>
      <c r="N93" s="11">
        <f>SUM(N94:N95)</f>
        <v>0</v>
      </c>
      <c r="O93" s="11">
        <f>O94+O95</f>
        <v>124.35</v>
      </c>
      <c r="P93" s="11">
        <f>SUM(P94:P95)</f>
        <v>0</v>
      </c>
    </row>
    <row r="94" spans="1:16" ht="18">
      <c r="A94" s="22"/>
      <c r="B94" s="7">
        <v>92601</v>
      </c>
      <c r="C94" s="23" t="s">
        <v>104</v>
      </c>
      <c r="D94" s="24">
        <v>992016</v>
      </c>
      <c r="E94" s="17">
        <v>75236.12</v>
      </c>
      <c r="F94" s="17">
        <v>75130.96</v>
      </c>
      <c r="G94" s="42">
        <v>28630.12</v>
      </c>
      <c r="H94" s="43">
        <v>46500.84</v>
      </c>
      <c r="I94" s="42">
        <v>0</v>
      </c>
      <c r="J94" s="42">
        <v>0</v>
      </c>
      <c r="K94" s="18"/>
      <c r="L94" s="18"/>
      <c r="M94" s="18"/>
      <c r="N94" s="18"/>
      <c r="O94" s="18">
        <v>105.16</v>
      </c>
      <c r="P94" s="18">
        <v>0</v>
      </c>
    </row>
    <row r="95" spans="1:16" ht="18">
      <c r="A95" s="22"/>
      <c r="B95" s="7">
        <v>92695</v>
      </c>
      <c r="C95" s="23" t="s">
        <v>49</v>
      </c>
      <c r="D95" s="24">
        <v>241818</v>
      </c>
      <c r="E95" s="17">
        <v>89099.14</v>
      </c>
      <c r="F95" s="17">
        <v>89079.95</v>
      </c>
      <c r="G95" s="42">
        <v>19469</v>
      </c>
      <c r="H95" s="43">
        <v>56650.95</v>
      </c>
      <c r="I95" s="42">
        <v>0</v>
      </c>
      <c r="J95" s="42"/>
      <c r="K95" s="18">
        <v>12960</v>
      </c>
      <c r="L95" s="18"/>
      <c r="M95" s="18"/>
      <c r="N95" s="18"/>
      <c r="O95" s="18">
        <v>19.19</v>
      </c>
      <c r="P95" s="18">
        <v>0</v>
      </c>
    </row>
    <row r="96" spans="1:16" ht="34.5" customHeight="1">
      <c r="A96" s="96" t="s">
        <v>105</v>
      </c>
      <c r="B96" s="96"/>
      <c r="C96" s="96"/>
      <c r="D96" s="52">
        <v>20394273.16</v>
      </c>
      <c r="E96" s="53">
        <v>7531936.95</v>
      </c>
      <c r="F96" s="54">
        <f>SUM(F10,F14,F16,F20,F22,F26,F28,F34,F36,F43,F45,F48,F58,F62,F74,F77,F80,F88,F93)</f>
        <v>7392201.4</v>
      </c>
      <c r="G96" s="55">
        <f>SUM(G10,G14,G16,G20,,G22,G28,G26,G34,G36,G43,G45,G48,G58,G62,G74,G77,G80,G88,G93)</f>
        <v>3693213.3600000003</v>
      </c>
      <c r="H96" s="56">
        <f>SUM(H10,H14,H16,H20,H22,H26,H28,H34,H36,H43,H45,H48,H58,H62,H74,H77,H80,H88,H93)</f>
        <v>2153776.96</v>
      </c>
      <c r="I96" s="55">
        <v>0</v>
      </c>
      <c r="J96" s="55">
        <f>SUM(J10,J16,J20,J22,J26,J34,J36,J43,J45,J48,J58,J62,J77,J80,J93,J74,J14)</f>
        <v>19558.08</v>
      </c>
      <c r="K96" s="55">
        <f>SUM(K10,K14,K16,K20,K22,K26,K28,K34,K36,K43,K43,K45,K48,K58,K62,K74,K77,K80,K88,K93)</f>
        <v>1269815.1300000001</v>
      </c>
      <c r="L96" s="55">
        <f>SUM(L10,L16,L20,L22,L26,L34,L36,L43,L45,L48,L58,L62,L77,L80,L93,L74,L14)</f>
        <v>87678.86</v>
      </c>
      <c r="M96" s="55">
        <f>SUM(M10,M16,M20,M22,M26,M34,M36,M43,M45,M48,M58,M62,M77,M80,M93,M74,M14)</f>
        <v>168159.01</v>
      </c>
      <c r="N96" s="55">
        <f>SUM(N10,N16,N20,N22,N26,N34,N36,N43,N45,N48,N58,N62,N77,N80,N93,N74,N14)</f>
        <v>0</v>
      </c>
      <c r="O96" s="95">
        <f>SUM(O14,O10,O16,O20,O22,O26,O28,O34,O36,O43,O45,O48,O58,O62,O74,O77,O80,O88,O93)</f>
        <v>139735.55000000002</v>
      </c>
      <c r="P96" s="55">
        <f>SUM(P10,P16,P14,P20,P22,P26,P34,P36,P43,P45,P48,P58,P62,P74,P77,P80,P93)</f>
        <v>0</v>
      </c>
    </row>
    <row r="97" spans="5:16" ht="18">
      <c r="E97" s="57"/>
      <c r="F97" s="57"/>
      <c r="G97" s="57"/>
      <c r="H97" s="58"/>
      <c r="I97" s="57"/>
      <c r="J97" s="57"/>
      <c r="K97" s="57"/>
      <c r="L97" s="57"/>
      <c r="M97" s="57"/>
      <c r="N97" s="57"/>
      <c r="O97" s="57"/>
      <c r="P97" s="57"/>
    </row>
    <row r="98" spans="5:16" ht="18">
      <c r="E98" s="57"/>
      <c r="F98" s="57"/>
      <c r="G98" s="57"/>
      <c r="H98" s="58"/>
      <c r="I98" s="57"/>
      <c r="J98" s="57"/>
      <c r="K98" s="57"/>
      <c r="L98" s="57"/>
      <c r="M98" s="57"/>
      <c r="N98" s="57"/>
      <c r="O98" s="57"/>
      <c r="P98" s="57"/>
    </row>
    <row r="99" spans="5:16" ht="18">
      <c r="E99" s="57"/>
      <c r="F99" s="57"/>
      <c r="G99" s="57"/>
      <c r="H99" s="58"/>
      <c r="I99" s="57"/>
      <c r="J99" s="57"/>
      <c r="K99" s="57"/>
      <c r="L99" s="57"/>
      <c r="M99" s="57"/>
      <c r="N99" s="57"/>
      <c r="O99" s="57"/>
      <c r="P99" s="57"/>
    </row>
    <row r="100" spans="5:16" ht="18">
      <c r="E100" s="57"/>
      <c r="F100" s="57"/>
      <c r="G100" s="57"/>
      <c r="H100" s="58"/>
      <c r="I100" s="57"/>
      <c r="J100" s="57"/>
      <c r="K100" s="57"/>
      <c r="L100" s="57"/>
      <c r="M100" s="57"/>
      <c r="N100" s="57"/>
      <c r="O100" s="57"/>
      <c r="P100" s="57"/>
    </row>
    <row r="101" spans="6:10" ht="18">
      <c r="F101"/>
      <c r="H101" s="58"/>
      <c r="J101"/>
    </row>
    <row r="102" ht="18">
      <c r="H102" s="58"/>
    </row>
    <row r="103" ht="18">
      <c r="H103" s="58"/>
    </row>
    <row r="104" ht="18">
      <c r="H104" s="58"/>
    </row>
    <row r="105" ht="18">
      <c r="H105" s="58"/>
    </row>
    <row r="106" ht="18">
      <c r="H106" s="58"/>
    </row>
    <row r="107" ht="18">
      <c r="H107" s="58"/>
    </row>
    <row r="108" ht="18">
      <c r="H108" s="58"/>
    </row>
    <row r="109" ht="18">
      <c r="H109" s="58"/>
    </row>
    <row r="110" ht="18">
      <c r="H110" s="58"/>
    </row>
    <row r="111" ht="18">
      <c r="H111" s="58"/>
    </row>
  </sheetData>
  <sheetProtection selectLockedCells="1" selectUnlockedCells="1"/>
  <mergeCells count="39">
    <mergeCell ref="A5:A8"/>
    <mergeCell ref="B5:B8"/>
    <mergeCell ref="C5:C8"/>
    <mergeCell ref="D5:D8"/>
    <mergeCell ref="M1:N1"/>
    <mergeCell ref="F3:M4"/>
    <mergeCell ref="P7:P8"/>
    <mergeCell ref="B10:C10"/>
    <mergeCell ref="E5:E8"/>
    <mergeCell ref="F5:P5"/>
    <mergeCell ref="F6:F8"/>
    <mergeCell ref="G6:N6"/>
    <mergeCell ref="M7:M8"/>
    <mergeCell ref="N7:N8"/>
    <mergeCell ref="B14:C14"/>
    <mergeCell ref="B16:C16"/>
    <mergeCell ref="O6:O8"/>
    <mergeCell ref="G7:H7"/>
    <mergeCell ref="I7:I8"/>
    <mergeCell ref="J7:J8"/>
    <mergeCell ref="K7:K8"/>
    <mergeCell ref="L7:L8"/>
    <mergeCell ref="B20:C20"/>
    <mergeCell ref="B22:C22"/>
    <mergeCell ref="B26:C26"/>
    <mergeCell ref="B28:C28"/>
    <mergeCell ref="B34:C34"/>
    <mergeCell ref="B36:C36"/>
    <mergeCell ref="B43:C43"/>
    <mergeCell ref="B45:C45"/>
    <mergeCell ref="B48:C48"/>
    <mergeCell ref="B58:C58"/>
    <mergeCell ref="B62:C62"/>
    <mergeCell ref="B74:C74"/>
    <mergeCell ref="A96:C96"/>
    <mergeCell ref="B77:C77"/>
    <mergeCell ref="B80:C80"/>
    <mergeCell ref="B88:C88"/>
    <mergeCell ref="B93:C93"/>
  </mergeCells>
  <printOptions/>
  <pageMargins left="0.35" right="0.34" top="0.17" bottom="0.9840277777777777" header="0.5118055555555555" footer="0.5118055555555555"/>
  <pageSetup fitToHeight="2" horizontalDpi="300" verticalDpi="300" orientation="landscape" paperSize="9" scale="40" r:id="rId1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1"/>
  <sheetViews>
    <sheetView view="pageBreakPreview" zoomScale="80" zoomScaleSheetLayoutView="80" workbookViewId="0" topLeftCell="A476">
      <selection activeCell="D494" sqref="D494"/>
    </sheetView>
  </sheetViews>
  <sheetFormatPr defaultColWidth="9.00390625" defaultRowHeight="12.75" outlineLevelRow="1"/>
  <cols>
    <col min="1" max="1" width="6.625" style="59" customWidth="1"/>
    <col min="2" max="2" width="10.25390625" style="59" customWidth="1"/>
    <col min="3" max="3" width="9.25390625" style="59" customWidth="1"/>
    <col min="4" max="4" width="76.25390625" style="59" customWidth="1"/>
    <col min="5" max="5" width="36.75390625" style="59" customWidth="1"/>
    <col min="6" max="6" width="29.625" style="59" customWidth="1"/>
    <col min="7" max="7" width="35.625" style="59" customWidth="1"/>
    <col min="8" max="16384" width="9.00390625" style="59" customWidth="1"/>
  </cols>
  <sheetData>
    <row r="2" spans="1:8" ht="36" customHeight="1">
      <c r="A2" s="60"/>
      <c r="B2" s="60"/>
      <c r="C2" s="60"/>
      <c r="D2" s="60"/>
      <c r="E2" s="60"/>
      <c r="F2" s="107" t="s">
        <v>360</v>
      </c>
      <c r="G2" s="107"/>
      <c r="H2" s="61"/>
    </row>
    <row r="3" spans="1:8" ht="20.25">
      <c r="A3" s="60"/>
      <c r="B3" s="60"/>
      <c r="C3" s="60"/>
      <c r="D3" s="60"/>
      <c r="E3" s="60"/>
      <c r="F3" s="60"/>
      <c r="G3" s="60"/>
      <c r="H3" s="60"/>
    </row>
    <row r="4" spans="1:8" ht="29.25" customHeight="1">
      <c r="A4" s="108" t="s">
        <v>106</v>
      </c>
      <c r="B4" s="108"/>
      <c r="C4" s="108"/>
      <c r="D4" s="108"/>
      <c r="E4" s="108"/>
      <c r="F4" s="108"/>
      <c r="G4" s="108"/>
      <c r="H4" s="62"/>
    </row>
    <row r="7" spans="1:7" ht="42.75" customHeight="1">
      <c r="A7" s="63" t="s">
        <v>107</v>
      </c>
      <c r="B7" s="63" t="s">
        <v>108</v>
      </c>
      <c r="C7" s="63" t="s">
        <v>109</v>
      </c>
      <c r="D7" s="63" t="s">
        <v>110</v>
      </c>
      <c r="E7" s="63" t="s">
        <v>111</v>
      </c>
      <c r="F7" s="63" t="s">
        <v>112</v>
      </c>
      <c r="G7" s="63" t="s">
        <v>113</v>
      </c>
    </row>
    <row r="8" spans="1:7" ht="19.5" customHeight="1">
      <c r="A8" s="64" t="s">
        <v>20</v>
      </c>
      <c r="B8" s="64"/>
      <c r="C8" s="64"/>
      <c r="D8" s="65" t="s">
        <v>114</v>
      </c>
      <c r="E8" s="66">
        <v>296131.39</v>
      </c>
      <c r="F8" s="66">
        <v>226592.29</v>
      </c>
      <c r="G8" s="67">
        <f>F8/E8</f>
        <v>0.7651748435044322</v>
      </c>
    </row>
    <row r="9" spans="1:7" s="73" customFormat="1" ht="28.5" customHeight="1">
      <c r="A9" s="68"/>
      <c r="B9" s="69" t="s">
        <v>22</v>
      </c>
      <c r="C9" s="68"/>
      <c r="D9" s="70" t="s">
        <v>23</v>
      </c>
      <c r="E9" s="71">
        <v>81600</v>
      </c>
      <c r="F9" s="71">
        <v>23220.81</v>
      </c>
      <c r="G9" s="72">
        <f>F9/E9</f>
        <v>0.28456875000000004</v>
      </c>
    </row>
    <row r="10" spans="1:7" s="73" customFormat="1" ht="28.5" customHeight="1">
      <c r="A10" s="68"/>
      <c r="B10" s="69"/>
      <c r="C10" s="69" t="s">
        <v>115</v>
      </c>
      <c r="D10" s="70" t="s">
        <v>116</v>
      </c>
      <c r="E10" s="74">
        <v>10000</v>
      </c>
      <c r="F10" s="74">
        <v>9820.98</v>
      </c>
      <c r="G10" s="72"/>
    </row>
    <row r="11" spans="1:7" ht="19.5" customHeight="1">
      <c r="A11" s="68"/>
      <c r="B11" s="69"/>
      <c r="C11" s="69" t="s">
        <v>117</v>
      </c>
      <c r="D11" s="70" t="s">
        <v>118</v>
      </c>
      <c r="E11" s="74">
        <v>60600</v>
      </c>
      <c r="F11" s="74">
        <v>3554.7</v>
      </c>
      <c r="G11" s="75">
        <f>F11/E11</f>
        <v>0.058658415841584155</v>
      </c>
    </row>
    <row r="12" spans="1:7" ht="17.25" customHeight="1">
      <c r="A12" s="68"/>
      <c r="B12" s="69"/>
      <c r="C12" s="69" t="s">
        <v>119</v>
      </c>
      <c r="D12" s="70" t="s">
        <v>120</v>
      </c>
      <c r="E12" s="74">
        <v>11000</v>
      </c>
      <c r="F12" s="74">
        <v>9845.13</v>
      </c>
      <c r="G12" s="75"/>
    </row>
    <row r="13" spans="1:7" ht="19.5" customHeight="1">
      <c r="A13" s="76"/>
      <c r="B13" s="76" t="s">
        <v>24</v>
      </c>
      <c r="C13" s="76"/>
      <c r="D13" s="77" t="s">
        <v>25</v>
      </c>
      <c r="E13" s="78">
        <v>23240</v>
      </c>
      <c r="F13" s="78">
        <v>12080.09</v>
      </c>
      <c r="G13" s="79">
        <f aca="true" t="shared" si="0" ref="G13:G19">F13/E13</f>
        <v>0.5197973321858864</v>
      </c>
    </row>
    <row r="14" spans="1:7" ht="53.25" customHeight="1">
      <c r="A14" s="76"/>
      <c r="B14" s="76"/>
      <c r="C14" s="76" t="s">
        <v>121</v>
      </c>
      <c r="D14" s="77" t="s">
        <v>122</v>
      </c>
      <c r="E14" s="80">
        <v>23240</v>
      </c>
      <c r="F14" s="81">
        <v>12080.09</v>
      </c>
      <c r="G14" s="79">
        <f t="shared" si="0"/>
        <v>0.5197973321858864</v>
      </c>
    </row>
    <row r="15" spans="1:7" ht="19.5" customHeight="1">
      <c r="A15" s="76"/>
      <c r="B15" s="76" t="s">
        <v>26</v>
      </c>
      <c r="C15" s="76"/>
      <c r="D15" s="77" t="s">
        <v>49</v>
      </c>
      <c r="E15" s="78">
        <v>191291.39</v>
      </c>
      <c r="F15" s="78">
        <v>191291.39</v>
      </c>
      <c r="G15" s="79">
        <f t="shared" si="0"/>
        <v>1</v>
      </c>
    </row>
    <row r="16" spans="1:7" ht="19.5" customHeight="1">
      <c r="A16" s="76"/>
      <c r="B16" s="76"/>
      <c r="C16" s="76" t="s">
        <v>123</v>
      </c>
      <c r="D16" s="77" t="s">
        <v>124</v>
      </c>
      <c r="E16" s="80">
        <v>374.24</v>
      </c>
      <c r="F16" s="81">
        <v>374.24</v>
      </c>
      <c r="G16" s="79">
        <f t="shared" si="0"/>
        <v>1</v>
      </c>
    </row>
    <row r="17" spans="1:7" ht="19.5" customHeight="1">
      <c r="A17" s="76"/>
      <c r="B17" s="76"/>
      <c r="C17" s="76" t="s">
        <v>125</v>
      </c>
      <c r="D17" s="77" t="s">
        <v>126</v>
      </c>
      <c r="E17" s="80">
        <v>45.99</v>
      </c>
      <c r="F17" s="81">
        <v>45.99</v>
      </c>
      <c r="G17" s="79">
        <f t="shared" si="0"/>
        <v>1</v>
      </c>
    </row>
    <row r="18" spans="1:7" ht="19.5" customHeight="1">
      <c r="A18" s="76"/>
      <c r="B18" s="76"/>
      <c r="C18" s="82" t="s">
        <v>127</v>
      </c>
      <c r="D18" s="83" t="s">
        <v>128</v>
      </c>
      <c r="E18" s="80">
        <v>2177</v>
      </c>
      <c r="F18" s="81">
        <v>2177</v>
      </c>
      <c r="G18" s="79">
        <f t="shared" si="0"/>
        <v>1</v>
      </c>
    </row>
    <row r="19" spans="1:7" ht="19.5" customHeight="1">
      <c r="A19" s="76"/>
      <c r="B19" s="76"/>
      <c r="C19" s="76" t="s">
        <v>115</v>
      </c>
      <c r="D19" s="77" t="s">
        <v>116</v>
      </c>
      <c r="E19" s="80">
        <v>111.48</v>
      </c>
      <c r="F19" s="81">
        <v>111.48</v>
      </c>
      <c r="G19" s="79">
        <f t="shared" si="0"/>
        <v>1</v>
      </c>
    </row>
    <row r="20" spans="1:7" ht="19.5" customHeight="1">
      <c r="A20" s="76"/>
      <c r="B20" s="76"/>
      <c r="C20" s="76" t="s">
        <v>129</v>
      </c>
      <c r="D20" s="77" t="s">
        <v>130</v>
      </c>
      <c r="E20" s="80">
        <v>402.77</v>
      </c>
      <c r="F20" s="81">
        <v>402.77</v>
      </c>
      <c r="G20" s="79">
        <v>1</v>
      </c>
    </row>
    <row r="21" spans="1:7" ht="19.5" customHeight="1">
      <c r="A21" s="76"/>
      <c r="B21" s="76"/>
      <c r="C21" s="76" t="s">
        <v>117</v>
      </c>
      <c r="D21" s="77" t="s">
        <v>131</v>
      </c>
      <c r="E21" s="80">
        <v>624.28</v>
      </c>
      <c r="F21" s="81">
        <v>624.28</v>
      </c>
      <c r="G21" s="79">
        <v>1</v>
      </c>
    </row>
    <row r="22" spans="1:7" ht="47.25" customHeight="1">
      <c r="A22" s="76"/>
      <c r="B22" s="76"/>
      <c r="C22" s="76" t="s">
        <v>132</v>
      </c>
      <c r="D22" s="77" t="s">
        <v>133</v>
      </c>
      <c r="E22" s="80">
        <v>15.05</v>
      </c>
      <c r="F22" s="81">
        <v>15.05</v>
      </c>
      <c r="G22" s="79">
        <f aca="true" t="shared" si="1" ref="G22:G29">F22/E22</f>
        <v>1</v>
      </c>
    </row>
    <row r="23" spans="1:7" ht="34.5" customHeight="1">
      <c r="A23" s="76"/>
      <c r="B23" s="76"/>
      <c r="C23" s="76" t="s">
        <v>134</v>
      </c>
      <c r="D23" s="77" t="s">
        <v>135</v>
      </c>
      <c r="E23" s="80">
        <v>187540.58</v>
      </c>
      <c r="F23" s="81">
        <v>187540.58</v>
      </c>
      <c r="G23" s="79">
        <f t="shared" si="1"/>
        <v>1</v>
      </c>
    </row>
    <row r="24" spans="1:7" ht="31.5" customHeight="1">
      <c r="A24" s="64" t="s">
        <v>136</v>
      </c>
      <c r="B24" s="64"/>
      <c r="C24" s="64"/>
      <c r="D24" s="65" t="s">
        <v>137</v>
      </c>
      <c r="E24" s="66">
        <f>E25</f>
        <v>490250</v>
      </c>
      <c r="F24" s="84">
        <f>F25</f>
        <v>38432.24</v>
      </c>
      <c r="G24" s="67">
        <f t="shared" si="1"/>
        <v>0.07839314635390107</v>
      </c>
    </row>
    <row r="25" spans="1:7" ht="19.5" customHeight="1" outlineLevel="1">
      <c r="A25" s="76"/>
      <c r="B25" s="76" t="s">
        <v>138</v>
      </c>
      <c r="C25" s="76"/>
      <c r="D25" s="77" t="s">
        <v>29</v>
      </c>
      <c r="E25" s="78">
        <v>490250</v>
      </c>
      <c r="F25" s="85">
        <v>38432.24</v>
      </c>
      <c r="G25" s="79">
        <f t="shared" si="1"/>
        <v>0.07839314635390107</v>
      </c>
    </row>
    <row r="26" spans="1:7" ht="19.5" customHeight="1">
      <c r="A26" s="76"/>
      <c r="B26" s="76"/>
      <c r="C26" s="76" t="s">
        <v>115</v>
      </c>
      <c r="D26" s="77" t="s">
        <v>116</v>
      </c>
      <c r="E26" s="80">
        <v>1000</v>
      </c>
      <c r="F26" s="81">
        <v>0</v>
      </c>
      <c r="G26" s="79">
        <f t="shared" si="1"/>
        <v>0</v>
      </c>
    </row>
    <row r="27" spans="1:7" ht="19.5" customHeight="1">
      <c r="A27" s="76"/>
      <c r="B27" s="76"/>
      <c r="C27" s="76" t="s">
        <v>117</v>
      </c>
      <c r="D27" s="77" t="s">
        <v>118</v>
      </c>
      <c r="E27" s="80">
        <v>489250</v>
      </c>
      <c r="F27" s="81">
        <v>38432.24</v>
      </c>
      <c r="G27" s="79">
        <f t="shared" si="1"/>
        <v>0.0785533776188043</v>
      </c>
    </row>
    <row r="28" spans="1:7" s="88" customFormat="1" ht="26.25" customHeight="1">
      <c r="A28" s="64" t="s">
        <v>139</v>
      </c>
      <c r="B28" s="64"/>
      <c r="C28" s="64"/>
      <c r="D28" s="65" t="s">
        <v>140</v>
      </c>
      <c r="E28" s="86">
        <v>1380511</v>
      </c>
      <c r="F28" s="87">
        <v>149536.5</v>
      </c>
      <c r="G28" s="67">
        <f t="shared" si="1"/>
        <v>0.1083196729327039</v>
      </c>
    </row>
    <row r="29" spans="1:7" ht="16.5" customHeight="1">
      <c r="A29" s="76"/>
      <c r="B29" s="76" t="s">
        <v>141</v>
      </c>
      <c r="C29" s="76"/>
      <c r="D29" s="77" t="s">
        <v>31</v>
      </c>
      <c r="E29" s="85">
        <v>50000</v>
      </c>
      <c r="F29" s="85">
        <v>50000</v>
      </c>
      <c r="G29" s="79">
        <f t="shared" si="1"/>
        <v>1</v>
      </c>
    </row>
    <row r="30" spans="1:7" ht="24.75" customHeight="1">
      <c r="A30" s="76"/>
      <c r="B30" s="76"/>
      <c r="C30" s="76" t="s">
        <v>142</v>
      </c>
      <c r="D30" s="77" t="s">
        <v>143</v>
      </c>
      <c r="E30" s="85">
        <v>50000</v>
      </c>
      <c r="F30" s="85">
        <v>50000</v>
      </c>
      <c r="G30" s="79">
        <v>1</v>
      </c>
    </row>
    <row r="31" spans="1:7" ht="24.75" customHeight="1">
      <c r="A31" s="76"/>
      <c r="B31" s="76" t="s">
        <v>144</v>
      </c>
      <c r="C31" s="76"/>
      <c r="D31" s="77" t="s">
        <v>32</v>
      </c>
      <c r="E31" s="85">
        <v>100000</v>
      </c>
      <c r="F31" s="85">
        <v>0</v>
      </c>
      <c r="G31" s="79"/>
    </row>
    <row r="32" spans="1:7" ht="24.75" customHeight="1">
      <c r="A32" s="76"/>
      <c r="B32" s="76"/>
      <c r="C32" s="76" t="s">
        <v>142</v>
      </c>
      <c r="D32" s="77" t="s">
        <v>143</v>
      </c>
      <c r="E32" s="85">
        <v>100000</v>
      </c>
      <c r="F32" s="85">
        <v>0</v>
      </c>
      <c r="G32" s="79"/>
    </row>
    <row r="33" spans="1:7" ht="19.5" customHeight="1">
      <c r="A33" s="76"/>
      <c r="B33" s="76" t="s">
        <v>145</v>
      </c>
      <c r="C33" s="76"/>
      <c r="D33" s="77" t="s">
        <v>33</v>
      </c>
      <c r="E33" s="85">
        <v>1230511</v>
      </c>
      <c r="F33" s="85">
        <v>99536.5</v>
      </c>
      <c r="G33" s="79">
        <v>0.081</v>
      </c>
    </row>
    <row r="34" spans="1:7" ht="19.5" customHeight="1">
      <c r="A34" s="76"/>
      <c r="B34" s="76"/>
      <c r="C34" s="76" t="s">
        <v>115</v>
      </c>
      <c r="D34" s="77" t="s">
        <v>116</v>
      </c>
      <c r="E34" s="80">
        <v>18400</v>
      </c>
      <c r="F34" s="81">
        <v>10964.46</v>
      </c>
      <c r="G34" s="79"/>
    </row>
    <row r="35" spans="1:7" ht="19.5" customHeight="1">
      <c r="A35" s="76"/>
      <c r="B35" s="76"/>
      <c r="C35" s="76" t="s">
        <v>129</v>
      </c>
      <c r="D35" s="77" t="s">
        <v>146</v>
      </c>
      <c r="E35" s="80">
        <v>1000</v>
      </c>
      <c r="F35" s="81">
        <v>284.26</v>
      </c>
      <c r="G35" s="79"/>
    </row>
    <row r="36" spans="1:7" ht="19.5" customHeight="1">
      <c r="A36" s="76"/>
      <c r="B36" s="76"/>
      <c r="C36" s="76" t="s">
        <v>117</v>
      </c>
      <c r="D36" s="77" t="s">
        <v>118</v>
      </c>
      <c r="E36" s="80">
        <v>168000</v>
      </c>
      <c r="F36" s="81">
        <v>54518.79</v>
      </c>
      <c r="G36" s="79">
        <f>F36/E36</f>
        <v>0.3245166071428571</v>
      </c>
    </row>
    <row r="37" spans="1:7" ht="19.5" customHeight="1">
      <c r="A37" s="76"/>
      <c r="B37" s="76"/>
      <c r="C37" s="76" t="s">
        <v>119</v>
      </c>
      <c r="D37" s="77" t="s">
        <v>120</v>
      </c>
      <c r="E37" s="80">
        <v>1028111</v>
      </c>
      <c r="F37" s="81">
        <v>33768.99</v>
      </c>
      <c r="G37" s="79"/>
    </row>
    <row r="38" spans="1:7" ht="19.5" customHeight="1">
      <c r="A38" s="76"/>
      <c r="B38" s="76"/>
      <c r="C38" s="76" t="s">
        <v>147</v>
      </c>
      <c r="D38" s="77" t="s">
        <v>148</v>
      </c>
      <c r="E38" s="80">
        <v>15000</v>
      </c>
      <c r="F38" s="81">
        <v>0</v>
      </c>
      <c r="G38" s="79">
        <f aca="true" t="shared" si="2" ref="G38:G43">F38/E38</f>
        <v>0</v>
      </c>
    </row>
    <row r="39" spans="1:7" ht="19.5" customHeight="1">
      <c r="A39" s="64" t="s">
        <v>149</v>
      </c>
      <c r="B39" s="64"/>
      <c r="C39" s="64"/>
      <c r="D39" s="65" t="s">
        <v>150</v>
      </c>
      <c r="E39" s="66">
        <v>145626.21</v>
      </c>
      <c r="F39" s="84">
        <f>F40</f>
        <v>36257.88</v>
      </c>
      <c r="G39" s="67">
        <f t="shared" si="2"/>
        <v>0.2489790814441988</v>
      </c>
    </row>
    <row r="40" spans="1:7" ht="19.5" customHeight="1">
      <c r="A40" s="76"/>
      <c r="B40" s="76" t="s">
        <v>151</v>
      </c>
      <c r="C40" s="76"/>
      <c r="D40" s="77" t="s">
        <v>35</v>
      </c>
      <c r="E40" s="78">
        <v>145626.21</v>
      </c>
      <c r="F40" s="85">
        <v>36257.88</v>
      </c>
      <c r="G40" s="79">
        <f t="shared" si="2"/>
        <v>0.2489790814441988</v>
      </c>
    </row>
    <row r="41" spans="1:7" ht="19.5" customHeight="1">
      <c r="A41" s="76"/>
      <c r="B41" s="76"/>
      <c r="C41" s="76" t="s">
        <v>115</v>
      </c>
      <c r="D41" s="77" t="s">
        <v>116</v>
      </c>
      <c r="E41" s="80">
        <v>3000</v>
      </c>
      <c r="F41" s="81">
        <v>1547.09</v>
      </c>
      <c r="G41" s="79">
        <f t="shared" si="2"/>
        <v>0.5156966666666667</v>
      </c>
    </row>
    <row r="42" spans="1:7" ht="19.5" customHeight="1">
      <c r="A42" s="76"/>
      <c r="B42" s="76"/>
      <c r="C42" s="76" t="s">
        <v>117</v>
      </c>
      <c r="D42" s="77" t="s">
        <v>118</v>
      </c>
      <c r="E42" s="80">
        <v>36105.21</v>
      </c>
      <c r="F42" s="81">
        <v>31474.57</v>
      </c>
      <c r="G42" s="79">
        <f t="shared" si="2"/>
        <v>0.8717459336201063</v>
      </c>
    </row>
    <row r="43" spans="1:7" ht="19.5" customHeight="1">
      <c r="A43" s="76"/>
      <c r="B43" s="76"/>
      <c r="C43" s="76" t="s">
        <v>152</v>
      </c>
      <c r="D43" s="77" t="s">
        <v>153</v>
      </c>
      <c r="E43" s="80">
        <v>5621</v>
      </c>
      <c r="F43" s="81">
        <v>2786.22</v>
      </c>
      <c r="G43" s="79">
        <f t="shared" si="2"/>
        <v>0.49568048389966196</v>
      </c>
    </row>
    <row r="44" spans="1:7" ht="32.25" customHeight="1">
      <c r="A44" s="76"/>
      <c r="B44" s="76"/>
      <c r="C44" s="76" t="s">
        <v>154</v>
      </c>
      <c r="D44" s="77" t="s">
        <v>155</v>
      </c>
      <c r="E44" s="80">
        <v>900</v>
      </c>
      <c r="F44" s="81">
        <v>450</v>
      </c>
      <c r="G44" s="79">
        <v>0</v>
      </c>
    </row>
    <row r="45" spans="1:7" ht="19.5" customHeight="1">
      <c r="A45" s="76"/>
      <c r="B45" s="76"/>
      <c r="C45" s="76" t="s">
        <v>119</v>
      </c>
      <c r="D45" s="77" t="s">
        <v>120</v>
      </c>
      <c r="E45" s="80">
        <v>100000</v>
      </c>
      <c r="F45" s="81">
        <v>0</v>
      </c>
      <c r="G45" s="79">
        <f>F45/E45</f>
        <v>0</v>
      </c>
    </row>
    <row r="46" spans="1:7" s="88" customFormat="1" ht="19.5" customHeight="1">
      <c r="A46" s="64" t="s">
        <v>156</v>
      </c>
      <c r="B46" s="64"/>
      <c r="C46" s="64"/>
      <c r="D46" s="65" t="s">
        <v>157</v>
      </c>
      <c r="E46" s="66">
        <v>172300</v>
      </c>
      <c r="F46" s="84">
        <v>28344.99</v>
      </c>
      <c r="G46" s="67">
        <f>F46/E46</f>
        <v>0.16450951828206617</v>
      </c>
    </row>
    <row r="47" spans="1:7" ht="19.5" customHeight="1">
      <c r="A47" s="76"/>
      <c r="B47" s="76" t="s">
        <v>37</v>
      </c>
      <c r="C47" s="76"/>
      <c r="D47" s="77" t="s">
        <v>38</v>
      </c>
      <c r="E47" s="78">
        <v>73000</v>
      </c>
      <c r="F47" s="85">
        <v>7392.3</v>
      </c>
      <c r="G47" s="79">
        <f>F47/E47</f>
        <v>0.10126438356164384</v>
      </c>
    </row>
    <row r="48" spans="1:7" ht="19.5" customHeight="1">
      <c r="A48" s="76"/>
      <c r="B48" s="76"/>
      <c r="C48" s="76" t="s">
        <v>117</v>
      </c>
      <c r="D48" s="77" t="s">
        <v>118</v>
      </c>
      <c r="E48" s="80">
        <v>73000</v>
      </c>
      <c r="F48" s="81">
        <v>7392.3</v>
      </c>
      <c r="G48" s="79">
        <f>F48/E48</f>
        <v>0.10126438356164384</v>
      </c>
    </row>
    <row r="49" spans="1:7" ht="19.5" customHeight="1">
      <c r="A49" s="76"/>
      <c r="B49" s="76" t="s">
        <v>39</v>
      </c>
      <c r="C49" s="76"/>
      <c r="D49" s="77" t="s">
        <v>40</v>
      </c>
      <c r="E49" s="78">
        <v>48800</v>
      </c>
      <c r="F49" s="85">
        <v>5916.3</v>
      </c>
      <c r="G49" s="79"/>
    </row>
    <row r="50" spans="1:7" ht="19.5" customHeight="1">
      <c r="A50" s="76"/>
      <c r="B50" s="76"/>
      <c r="C50" s="76" t="s">
        <v>117</v>
      </c>
      <c r="D50" s="77" t="s">
        <v>118</v>
      </c>
      <c r="E50" s="80">
        <v>48800</v>
      </c>
      <c r="F50" s="81">
        <v>5916.3</v>
      </c>
      <c r="G50" s="79"/>
    </row>
    <row r="51" spans="1:7" ht="19.5" customHeight="1">
      <c r="A51" s="76"/>
      <c r="B51" s="76" t="s">
        <v>158</v>
      </c>
      <c r="C51" s="76"/>
      <c r="D51" s="77" t="s">
        <v>41</v>
      </c>
      <c r="E51" s="78">
        <v>50500</v>
      </c>
      <c r="F51" s="85">
        <v>15036.39</v>
      </c>
      <c r="G51" s="79">
        <f aca="true" t="shared" si="3" ref="G51:G56">F51/E51</f>
        <v>0.29775029702970296</v>
      </c>
    </row>
    <row r="52" spans="1:7" ht="19.5" customHeight="1">
      <c r="A52" s="76"/>
      <c r="B52" s="76"/>
      <c r="C52" s="76" t="s">
        <v>115</v>
      </c>
      <c r="D52" s="77" t="s">
        <v>116</v>
      </c>
      <c r="E52" s="80">
        <v>26500</v>
      </c>
      <c r="F52" s="81">
        <v>0</v>
      </c>
      <c r="G52" s="79">
        <f t="shared" si="3"/>
        <v>0</v>
      </c>
    </row>
    <row r="53" spans="1:7" ht="19.5" customHeight="1">
      <c r="A53" s="76"/>
      <c r="B53" s="76"/>
      <c r="C53" s="76" t="s">
        <v>129</v>
      </c>
      <c r="D53" s="77" t="s">
        <v>146</v>
      </c>
      <c r="E53" s="80">
        <v>2000</v>
      </c>
      <c r="F53" s="81">
        <v>408.37</v>
      </c>
      <c r="G53" s="79">
        <f t="shared" si="3"/>
        <v>0.204185</v>
      </c>
    </row>
    <row r="54" spans="1:7" ht="19.5" customHeight="1">
      <c r="A54" s="76"/>
      <c r="B54" s="76"/>
      <c r="C54" s="76" t="s">
        <v>117</v>
      </c>
      <c r="D54" s="77" t="s">
        <v>118</v>
      </c>
      <c r="E54" s="80">
        <v>21960</v>
      </c>
      <c r="F54" s="81">
        <v>14613.27</v>
      </c>
      <c r="G54" s="79">
        <f t="shared" si="3"/>
        <v>0.6654494535519125</v>
      </c>
    </row>
    <row r="55" spans="1:7" ht="19.5" customHeight="1">
      <c r="A55" s="76"/>
      <c r="B55" s="76"/>
      <c r="C55" s="76" t="s">
        <v>134</v>
      </c>
      <c r="D55" s="77" t="s">
        <v>159</v>
      </c>
      <c r="E55" s="80">
        <v>40</v>
      </c>
      <c r="F55" s="81">
        <v>14.75</v>
      </c>
      <c r="G55" s="79">
        <f t="shared" si="3"/>
        <v>0.36875</v>
      </c>
    </row>
    <row r="56" spans="1:7" s="88" customFormat="1" ht="58.5" customHeight="1">
      <c r="A56" s="64" t="s">
        <v>160</v>
      </c>
      <c r="B56" s="64"/>
      <c r="C56" s="64"/>
      <c r="D56" s="65" t="s">
        <v>161</v>
      </c>
      <c r="E56" s="66">
        <v>32472</v>
      </c>
      <c r="F56" s="84">
        <v>0</v>
      </c>
      <c r="G56" s="67">
        <f t="shared" si="3"/>
        <v>0</v>
      </c>
    </row>
    <row r="57" spans="1:7" ht="19.5" customHeight="1">
      <c r="A57" s="76"/>
      <c r="B57" s="76" t="s">
        <v>162</v>
      </c>
      <c r="C57" s="76"/>
      <c r="D57" s="77" t="s">
        <v>49</v>
      </c>
      <c r="E57" s="80">
        <v>32472</v>
      </c>
      <c r="F57" s="81">
        <v>0</v>
      </c>
      <c r="G57" s="79"/>
    </row>
    <row r="58" spans="1:7" ht="41.25" customHeight="1">
      <c r="A58" s="76"/>
      <c r="B58" s="76"/>
      <c r="C58" s="76" t="s">
        <v>163</v>
      </c>
      <c r="D58" s="77" t="s">
        <v>164</v>
      </c>
      <c r="E58" s="80">
        <v>32472</v>
      </c>
      <c r="F58" s="81">
        <v>0</v>
      </c>
      <c r="G58" s="79"/>
    </row>
    <row r="59" spans="1:7" s="88" customFormat="1" ht="58.5" customHeight="1">
      <c r="A59" s="64" t="s">
        <v>165</v>
      </c>
      <c r="B59" s="64"/>
      <c r="C59" s="64"/>
      <c r="D59" s="65" t="s">
        <v>166</v>
      </c>
      <c r="E59" s="66">
        <v>1902459</v>
      </c>
      <c r="F59" s="84">
        <v>938139.87</v>
      </c>
      <c r="G59" s="67">
        <f>F59/E59</f>
        <v>0.4931196257054686</v>
      </c>
    </row>
    <row r="60" spans="1:7" ht="19.5" customHeight="1">
      <c r="A60" s="76"/>
      <c r="B60" s="76" t="s">
        <v>167</v>
      </c>
      <c r="C60" s="76"/>
      <c r="D60" s="77" t="s">
        <v>168</v>
      </c>
      <c r="E60" s="78">
        <v>110256</v>
      </c>
      <c r="F60" s="85">
        <v>59751.54</v>
      </c>
      <c r="G60" s="79">
        <f>F60/E60</f>
        <v>0.541934588593818</v>
      </c>
    </row>
    <row r="61" spans="1:7" ht="19.5" customHeight="1">
      <c r="A61" s="76"/>
      <c r="B61" s="76"/>
      <c r="C61" s="76" t="s">
        <v>169</v>
      </c>
      <c r="D61" s="77" t="s">
        <v>170</v>
      </c>
      <c r="E61" s="80">
        <v>1000</v>
      </c>
      <c r="F61" s="81">
        <v>250</v>
      </c>
      <c r="G61" s="79"/>
    </row>
    <row r="62" spans="1:7" ht="19.5" customHeight="1">
      <c r="A62" s="76"/>
      <c r="B62" s="76"/>
      <c r="C62" s="76" t="s">
        <v>171</v>
      </c>
      <c r="D62" s="77" t="s">
        <v>172</v>
      </c>
      <c r="E62" s="80">
        <v>71072</v>
      </c>
      <c r="F62" s="81">
        <v>36571.2</v>
      </c>
      <c r="G62" s="79">
        <f>F62/E62</f>
        <v>0.5145655110310671</v>
      </c>
    </row>
    <row r="63" spans="1:7" ht="19.5" customHeight="1">
      <c r="A63" s="76"/>
      <c r="B63" s="76"/>
      <c r="C63" s="76" t="s">
        <v>173</v>
      </c>
      <c r="D63" s="77" t="s">
        <v>174</v>
      </c>
      <c r="E63" s="80">
        <v>5725</v>
      </c>
      <c r="F63" s="81">
        <v>5715.2</v>
      </c>
      <c r="G63" s="79">
        <f>F63/E63</f>
        <v>0.9982882096069868</v>
      </c>
    </row>
    <row r="64" spans="1:7" ht="19.5" customHeight="1">
      <c r="A64" s="76"/>
      <c r="B64" s="76"/>
      <c r="C64" s="76" t="s">
        <v>123</v>
      </c>
      <c r="D64" s="77" t="s">
        <v>124</v>
      </c>
      <c r="E64" s="80">
        <v>13087</v>
      </c>
      <c r="F64" s="81">
        <v>6924.73</v>
      </c>
      <c r="G64" s="79">
        <f>F64/E64</f>
        <v>0.5291304347826087</v>
      </c>
    </row>
    <row r="65" spans="1:7" ht="19.5" customHeight="1">
      <c r="A65" s="76"/>
      <c r="B65" s="76"/>
      <c r="C65" s="76" t="s">
        <v>125</v>
      </c>
      <c r="D65" s="77" t="s">
        <v>126</v>
      </c>
      <c r="E65" s="80">
        <v>1882</v>
      </c>
      <c r="F65" s="81">
        <v>236.34</v>
      </c>
      <c r="G65" s="79">
        <f>F65/E65</f>
        <v>0.12557917109458022</v>
      </c>
    </row>
    <row r="66" spans="1:7" ht="19.5" customHeight="1">
      <c r="A66" s="76"/>
      <c r="B66" s="76"/>
      <c r="C66" s="76" t="s">
        <v>115</v>
      </c>
      <c r="D66" s="77" t="s">
        <v>116</v>
      </c>
      <c r="E66" s="80">
        <v>6135</v>
      </c>
      <c r="F66" s="81">
        <v>1955.58</v>
      </c>
      <c r="G66" s="79">
        <f>F66/E66</f>
        <v>0.3187579462102689</v>
      </c>
    </row>
    <row r="67" spans="1:7" ht="19.5" customHeight="1">
      <c r="A67" s="76"/>
      <c r="B67" s="76"/>
      <c r="C67" s="76" t="s">
        <v>175</v>
      </c>
      <c r="D67" s="77" t="s">
        <v>176</v>
      </c>
      <c r="E67" s="80">
        <v>485</v>
      </c>
      <c r="F67" s="81">
        <v>484.5</v>
      </c>
      <c r="G67" s="79"/>
    </row>
    <row r="68" spans="1:7" ht="19.5" customHeight="1">
      <c r="A68" s="76"/>
      <c r="B68" s="76"/>
      <c r="C68" s="76" t="s">
        <v>177</v>
      </c>
      <c r="D68" s="77" t="s">
        <v>178</v>
      </c>
      <c r="E68" s="80">
        <v>80</v>
      </c>
      <c r="F68" s="81">
        <v>80</v>
      </c>
      <c r="G68" s="79"/>
    </row>
    <row r="69" spans="1:7" ht="17.25" customHeight="1">
      <c r="A69" s="76"/>
      <c r="B69" s="76"/>
      <c r="C69" s="76" t="s">
        <v>117</v>
      </c>
      <c r="D69" s="77" t="s">
        <v>118</v>
      </c>
      <c r="E69" s="80">
        <v>7569</v>
      </c>
      <c r="F69" s="81">
        <v>5873.28</v>
      </c>
      <c r="G69" s="79">
        <f aca="true" t="shared" si="4" ref="G69:G85">F69/E69</f>
        <v>0.7759651208878319</v>
      </c>
    </row>
    <row r="70" spans="1:7" ht="28.5" customHeight="1">
      <c r="A70" s="76"/>
      <c r="B70" s="76"/>
      <c r="C70" s="76" t="s">
        <v>132</v>
      </c>
      <c r="D70" s="77" t="s">
        <v>179</v>
      </c>
      <c r="E70" s="80">
        <v>1080</v>
      </c>
      <c r="F70" s="81">
        <v>469.96</v>
      </c>
      <c r="G70" s="79">
        <f t="shared" si="4"/>
        <v>0.4351481481481481</v>
      </c>
    </row>
    <row r="71" spans="1:7" ht="40.5" customHeight="1">
      <c r="A71" s="76"/>
      <c r="B71" s="76"/>
      <c r="C71" s="76" t="s">
        <v>180</v>
      </c>
      <c r="D71" s="77" t="s">
        <v>181</v>
      </c>
      <c r="E71" s="80">
        <v>1641</v>
      </c>
      <c r="F71" s="80">
        <v>1230.75</v>
      </c>
      <c r="G71" s="81">
        <f t="shared" si="4"/>
        <v>0.75</v>
      </c>
    </row>
    <row r="72" spans="1:7" ht="19.5" customHeight="1">
      <c r="A72" s="76"/>
      <c r="B72" s="76"/>
      <c r="C72" s="76" t="s">
        <v>182</v>
      </c>
      <c r="D72" s="77" t="s">
        <v>183</v>
      </c>
      <c r="E72" s="80">
        <v>500</v>
      </c>
      <c r="F72" s="80">
        <v>0</v>
      </c>
      <c r="G72" s="81">
        <f t="shared" si="4"/>
        <v>0</v>
      </c>
    </row>
    <row r="73" spans="1:7" ht="19.5" customHeight="1">
      <c r="A73" s="76"/>
      <c r="B73" s="76" t="s">
        <v>184</v>
      </c>
      <c r="C73" s="76"/>
      <c r="D73" s="77" t="s">
        <v>46</v>
      </c>
      <c r="E73" s="78">
        <v>96600</v>
      </c>
      <c r="F73" s="85">
        <v>45967.81</v>
      </c>
      <c r="G73" s="79">
        <f t="shared" si="4"/>
        <v>0.4758572463768116</v>
      </c>
    </row>
    <row r="74" spans="1:7" ht="19.5" customHeight="1">
      <c r="A74" s="76"/>
      <c r="B74" s="76"/>
      <c r="C74" s="76" t="s">
        <v>185</v>
      </c>
      <c r="D74" s="77" t="s">
        <v>186</v>
      </c>
      <c r="E74" s="80">
        <v>90600</v>
      </c>
      <c r="F74" s="81">
        <v>44850</v>
      </c>
      <c r="G74" s="79">
        <f t="shared" si="4"/>
        <v>0.49503311258278143</v>
      </c>
    </row>
    <row r="75" spans="1:7" ht="19.5" customHeight="1">
      <c r="A75" s="76"/>
      <c r="B75" s="76"/>
      <c r="C75" s="76" t="s">
        <v>115</v>
      </c>
      <c r="D75" s="77" t="s">
        <v>116</v>
      </c>
      <c r="E75" s="80">
        <v>2500</v>
      </c>
      <c r="F75" s="81">
        <v>950.65</v>
      </c>
      <c r="G75" s="79">
        <f t="shared" si="4"/>
        <v>0.38026</v>
      </c>
    </row>
    <row r="76" spans="1:7" ht="19.5" customHeight="1">
      <c r="A76" s="76"/>
      <c r="B76" s="76"/>
      <c r="C76" s="76" t="s">
        <v>117</v>
      </c>
      <c r="D76" s="77" t="s">
        <v>118</v>
      </c>
      <c r="E76" s="80">
        <v>3000</v>
      </c>
      <c r="F76" s="81">
        <v>0</v>
      </c>
      <c r="G76" s="79">
        <f t="shared" si="4"/>
        <v>0</v>
      </c>
    </row>
    <row r="77" spans="1:7" ht="19.5" customHeight="1">
      <c r="A77" s="76"/>
      <c r="B77" s="76"/>
      <c r="C77" s="76" t="s">
        <v>187</v>
      </c>
      <c r="D77" s="77" t="s">
        <v>188</v>
      </c>
      <c r="E77" s="80">
        <v>500</v>
      </c>
      <c r="F77" s="81">
        <v>167.16</v>
      </c>
      <c r="G77" s="79">
        <f t="shared" si="4"/>
        <v>0.33432</v>
      </c>
    </row>
    <row r="78" spans="1:7" ht="19.5" customHeight="1">
      <c r="A78" s="76"/>
      <c r="B78" s="76" t="s">
        <v>189</v>
      </c>
      <c r="C78" s="76"/>
      <c r="D78" s="77" t="s">
        <v>47</v>
      </c>
      <c r="E78" s="78">
        <v>1565457</v>
      </c>
      <c r="F78" s="85">
        <v>772169.03</v>
      </c>
      <c r="G78" s="79">
        <f t="shared" si="4"/>
        <v>0.4932547045367583</v>
      </c>
    </row>
    <row r="79" spans="1:7" ht="19.5" customHeight="1">
      <c r="A79" s="76"/>
      <c r="B79" s="76"/>
      <c r="C79" s="76" t="s">
        <v>169</v>
      </c>
      <c r="D79" s="77" t="s">
        <v>170</v>
      </c>
      <c r="E79" s="80">
        <v>3000</v>
      </c>
      <c r="F79" s="81">
        <v>500</v>
      </c>
      <c r="G79" s="79">
        <f t="shared" si="4"/>
        <v>0.16666666666666666</v>
      </c>
    </row>
    <row r="80" spans="1:7" ht="19.5" customHeight="1">
      <c r="A80" s="76"/>
      <c r="B80" s="76"/>
      <c r="C80" s="76" t="s">
        <v>171</v>
      </c>
      <c r="D80" s="77" t="s">
        <v>172</v>
      </c>
      <c r="E80" s="80">
        <v>904731</v>
      </c>
      <c r="F80" s="81">
        <v>431480.35</v>
      </c>
      <c r="G80" s="79">
        <f t="shared" si="4"/>
        <v>0.47691562464423126</v>
      </c>
    </row>
    <row r="81" spans="1:7" ht="19.5" customHeight="1">
      <c r="A81" s="76"/>
      <c r="B81" s="76"/>
      <c r="C81" s="76" t="s">
        <v>173</v>
      </c>
      <c r="D81" s="77" t="s">
        <v>190</v>
      </c>
      <c r="E81" s="80">
        <v>74302</v>
      </c>
      <c r="F81" s="81">
        <v>72492.7</v>
      </c>
      <c r="G81" s="79">
        <f t="shared" si="4"/>
        <v>0.9756493768673791</v>
      </c>
    </row>
    <row r="82" spans="1:7" ht="19.5" customHeight="1">
      <c r="A82" s="76"/>
      <c r="B82" s="76"/>
      <c r="C82" s="76" t="s">
        <v>123</v>
      </c>
      <c r="D82" s="77" t="s">
        <v>124</v>
      </c>
      <c r="E82" s="80">
        <v>167081</v>
      </c>
      <c r="F82" s="81">
        <v>79920.92</v>
      </c>
      <c r="G82" s="79">
        <f t="shared" si="4"/>
        <v>0.4783363757698362</v>
      </c>
    </row>
    <row r="83" spans="1:7" ht="19.5" customHeight="1">
      <c r="A83" s="76"/>
      <c r="B83" s="76"/>
      <c r="C83" s="76" t="s">
        <v>125</v>
      </c>
      <c r="D83" s="77" t="s">
        <v>126</v>
      </c>
      <c r="E83" s="80">
        <v>24011</v>
      </c>
      <c r="F83" s="81">
        <v>9968.46</v>
      </c>
      <c r="G83" s="79">
        <f t="shared" si="4"/>
        <v>0.415162217317063</v>
      </c>
    </row>
    <row r="84" spans="1:7" ht="19.5" customHeight="1">
      <c r="A84" s="76"/>
      <c r="B84" s="76"/>
      <c r="C84" s="76" t="s">
        <v>127</v>
      </c>
      <c r="D84" s="77" t="s">
        <v>128</v>
      </c>
      <c r="E84" s="80">
        <v>6000</v>
      </c>
      <c r="F84" s="81">
        <v>143.5</v>
      </c>
      <c r="G84" s="79">
        <f t="shared" si="4"/>
        <v>0.023916666666666666</v>
      </c>
    </row>
    <row r="85" spans="1:7" ht="19.5" customHeight="1">
      <c r="A85" s="76"/>
      <c r="B85" s="76"/>
      <c r="C85" s="76" t="s">
        <v>115</v>
      </c>
      <c r="D85" s="77" t="s">
        <v>116</v>
      </c>
      <c r="E85" s="80">
        <v>89000</v>
      </c>
      <c r="F85" s="81">
        <v>26169.35</v>
      </c>
      <c r="G85" s="79">
        <f t="shared" si="4"/>
        <v>0.2940376404494382</v>
      </c>
    </row>
    <row r="86" spans="1:7" ht="19.5" customHeight="1">
      <c r="A86" s="76"/>
      <c r="B86" s="76"/>
      <c r="C86" s="76" t="s">
        <v>175</v>
      </c>
      <c r="D86" s="77" t="s">
        <v>176</v>
      </c>
      <c r="E86" s="80">
        <v>8000</v>
      </c>
      <c r="F86" s="81">
        <v>3039.4</v>
      </c>
      <c r="G86" s="79"/>
    </row>
    <row r="87" spans="1:7" ht="19.5" customHeight="1">
      <c r="A87" s="76"/>
      <c r="B87" s="76"/>
      <c r="C87" s="76" t="s">
        <v>129</v>
      </c>
      <c r="D87" s="77" t="s">
        <v>146</v>
      </c>
      <c r="E87" s="80">
        <v>53000</v>
      </c>
      <c r="F87" s="81">
        <v>31146.89</v>
      </c>
      <c r="G87" s="79">
        <f aca="true" t="shared" si="5" ref="G87:G94">F87/E87</f>
        <v>0.5876771698113208</v>
      </c>
    </row>
    <row r="88" spans="1:7" ht="19.5" customHeight="1">
      <c r="A88" s="76"/>
      <c r="B88" s="76"/>
      <c r="C88" s="76" t="s">
        <v>191</v>
      </c>
      <c r="D88" s="77" t="s">
        <v>192</v>
      </c>
      <c r="E88" s="80">
        <v>4000</v>
      </c>
      <c r="F88" s="81">
        <v>140.22</v>
      </c>
      <c r="G88" s="79">
        <f t="shared" si="5"/>
        <v>0.035055</v>
      </c>
    </row>
    <row r="89" spans="1:7" ht="19.5" customHeight="1">
      <c r="A89" s="76"/>
      <c r="B89" s="76"/>
      <c r="C89" s="76" t="s">
        <v>177</v>
      </c>
      <c r="D89" s="77" t="s">
        <v>178</v>
      </c>
      <c r="E89" s="80">
        <v>2000</v>
      </c>
      <c r="F89" s="81">
        <v>150</v>
      </c>
      <c r="G89" s="79">
        <f t="shared" si="5"/>
        <v>0.075</v>
      </c>
    </row>
    <row r="90" spans="1:7" ht="19.5" customHeight="1">
      <c r="A90" s="76"/>
      <c r="B90" s="76"/>
      <c r="C90" s="76" t="s">
        <v>117</v>
      </c>
      <c r="D90" s="77" t="s">
        <v>118</v>
      </c>
      <c r="E90" s="80">
        <v>119700</v>
      </c>
      <c r="F90" s="81">
        <v>58106.34</v>
      </c>
      <c r="G90" s="79">
        <f t="shared" si="5"/>
        <v>0.4854330827067669</v>
      </c>
    </row>
    <row r="91" spans="1:7" ht="19.5" customHeight="1">
      <c r="A91" s="76"/>
      <c r="B91" s="76"/>
      <c r="C91" s="76" t="s">
        <v>193</v>
      </c>
      <c r="D91" s="77" t="s">
        <v>194</v>
      </c>
      <c r="E91" s="80">
        <v>3000</v>
      </c>
      <c r="F91" s="81">
        <v>1259.24</v>
      </c>
      <c r="G91" s="79">
        <f t="shared" si="5"/>
        <v>0.41974666666666666</v>
      </c>
    </row>
    <row r="92" spans="1:7" ht="30" customHeight="1">
      <c r="A92" s="76"/>
      <c r="B92" s="76"/>
      <c r="C92" s="76" t="s">
        <v>195</v>
      </c>
      <c r="D92" s="77" t="s">
        <v>196</v>
      </c>
      <c r="E92" s="80">
        <v>6000</v>
      </c>
      <c r="F92" s="81">
        <v>2662.4</v>
      </c>
      <c r="G92" s="79">
        <f t="shared" si="5"/>
        <v>0.44373333333333337</v>
      </c>
    </row>
    <row r="93" spans="1:7" ht="35.25" customHeight="1">
      <c r="A93" s="76"/>
      <c r="B93" s="76"/>
      <c r="C93" s="76" t="s">
        <v>132</v>
      </c>
      <c r="D93" s="77" t="s">
        <v>197</v>
      </c>
      <c r="E93" s="80">
        <v>9500</v>
      </c>
      <c r="F93" s="81">
        <v>3681.86</v>
      </c>
      <c r="G93" s="79">
        <f t="shared" si="5"/>
        <v>0.3875642105263158</v>
      </c>
    </row>
    <row r="94" spans="1:7" ht="19.5" customHeight="1">
      <c r="A94" s="76"/>
      <c r="B94" s="76"/>
      <c r="C94" s="76" t="s">
        <v>187</v>
      </c>
      <c r="D94" s="77" t="s">
        <v>188</v>
      </c>
      <c r="E94" s="80">
        <v>25000</v>
      </c>
      <c r="F94" s="81">
        <v>12397.28</v>
      </c>
      <c r="G94" s="79">
        <f t="shared" si="5"/>
        <v>0.49589120000000003</v>
      </c>
    </row>
    <row r="95" spans="1:7" ht="19.5" customHeight="1">
      <c r="A95" s="76"/>
      <c r="B95" s="76"/>
      <c r="C95" s="76" t="s">
        <v>198</v>
      </c>
      <c r="D95" s="77" t="s">
        <v>199</v>
      </c>
      <c r="E95" s="80" t="s">
        <v>200</v>
      </c>
      <c r="F95" s="81">
        <v>746.27</v>
      </c>
      <c r="G95" s="89" t="s">
        <v>201</v>
      </c>
    </row>
    <row r="96" spans="1:7" ht="19.5" customHeight="1">
      <c r="A96" s="76"/>
      <c r="B96" s="76"/>
      <c r="C96" s="76" t="s">
        <v>134</v>
      </c>
      <c r="D96" s="77" t="s">
        <v>159</v>
      </c>
      <c r="E96" s="80">
        <v>10000</v>
      </c>
      <c r="F96" s="81">
        <v>4769.05</v>
      </c>
      <c r="G96" s="79">
        <f aca="true" t="shared" si="6" ref="G96:G138">F96/E96</f>
        <v>0.476905</v>
      </c>
    </row>
    <row r="97" spans="1:7" ht="19.5" customHeight="1">
      <c r="A97" s="76"/>
      <c r="B97" s="76"/>
      <c r="C97" s="76" t="s">
        <v>180</v>
      </c>
      <c r="D97" s="77" t="s">
        <v>181</v>
      </c>
      <c r="E97" s="80">
        <v>21332</v>
      </c>
      <c r="F97" s="81">
        <v>15999</v>
      </c>
      <c r="G97" s="79">
        <f t="shared" si="6"/>
        <v>0.75</v>
      </c>
    </row>
    <row r="98" spans="1:7" ht="19.5" customHeight="1">
      <c r="A98" s="76"/>
      <c r="B98" s="76"/>
      <c r="C98" s="76" t="s">
        <v>202</v>
      </c>
      <c r="D98" s="77" t="s">
        <v>203</v>
      </c>
      <c r="E98" s="80">
        <v>1030</v>
      </c>
      <c r="F98" s="81">
        <v>1030</v>
      </c>
      <c r="G98" s="79">
        <f t="shared" si="6"/>
        <v>1</v>
      </c>
    </row>
    <row r="99" spans="1:7" ht="43.5" customHeight="1">
      <c r="A99" s="76"/>
      <c r="B99" s="76"/>
      <c r="C99" s="76" t="s">
        <v>182</v>
      </c>
      <c r="D99" s="77" t="s">
        <v>204</v>
      </c>
      <c r="E99" s="80">
        <v>12000</v>
      </c>
      <c r="F99" s="81">
        <v>6129</v>
      </c>
      <c r="G99" s="79">
        <f t="shared" si="6"/>
        <v>0.51075</v>
      </c>
    </row>
    <row r="100" spans="1:7" ht="19.5" customHeight="1">
      <c r="A100" s="76"/>
      <c r="B100" s="76"/>
      <c r="C100" s="76" t="s">
        <v>147</v>
      </c>
      <c r="D100" s="77" t="s">
        <v>205</v>
      </c>
      <c r="E100" s="80">
        <v>22800</v>
      </c>
      <c r="F100" s="81">
        <v>11266.8</v>
      </c>
      <c r="G100" s="79">
        <f t="shared" si="6"/>
        <v>0.4941578947368421</v>
      </c>
    </row>
    <row r="101" spans="1:7" ht="19.5" customHeight="1">
      <c r="A101" s="76"/>
      <c r="B101" s="76" t="s">
        <v>206</v>
      </c>
      <c r="C101" s="76"/>
      <c r="D101" s="77" t="s">
        <v>48</v>
      </c>
      <c r="E101" s="78">
        <v>27100</v>
      </c>
      <c r="F101" s="85">
        <v>8482.61</v>
      </c>
      <c r="G101" s="79">
        <f t="shared" si="6"/>
        <v>0.31301143911439117</v>
      </c>
    </row>
    <row r="102" spans="1:7" ht="19.5" customHeight="1" outlineLevel="1">
      <c r="A102" s="76"/>
      <c r="B102" s="76"/>
      <c r="C102" s="76" t="s">
        <v>115</v>
      </c>
      <c r="D102" s="77" t="s">
        <v>116</v>
      </c>
      <c r="E102" s="80">
        <v>9000</v>
      </c>
      <c r="F102" s="81">
        <v>2678.24</v>
      </c>
      <c r="G102" s="79">
        <f t="shared" si="6"/>
        <v>0.2975822222222222</v>
      </c>
    </row>
    <row r="103" spans="1:7" ht="33" customHeight="1" outlineLevel="1">
      <c r="A103" s="76"/>
      <c r="B103" s="76"/>
      <c r="C103" s="76" t="s">
        <v>117</v>
      </c>
      <c r="D103" s="77" t="s">
        <v>118</v>
      </c>
      <c r="E103" s="80">
        <v>18100</v>
      </c>
      <c r="F103" s="81">
        <v>5804.37</v>
      </c>
      <c r="G103" s="79">
        <f t="shared" si="6"/>
        <v>0.3206834254143646</v>
      </c>
    </row>
    <row r="104" spans="1:7" ht="19.5" customHeight="1">
      <c r="A104" s="76"/>
      <c r="B104" s="76" t="s">
        <v>207</v>
      </c>
      <c r="C104" s="76"/>
      <c r="D104" s="77" t="s">
        <v>49</v>
      </c>
      <c r="E104" s="78">
        <v>103046</v>
      </c>
      <c r="F104" s="85">
        <v>51768.88</v>
      </c>
      <c r="G104" s="79">
        <f t="shared" si="6"/>
        <v>0.5023861188207208</v>
      </c>
    </row>
    <row r="105" spans="1:7" ht="51.75" customHeight="1" outlineLevel="1">
      <c r="A105" s="76"/>
      <c r="B105" s="76"/>
      <c r="C105" s="76" t="s">
        <v>208</v>
      </c>
      <c r="D105" s="77" t="s">
        <v>209</v>
      </c>
      <c r="E105" s="80">
        <v>4655</v>
      </c>
      <c r="F105" s="81">
        <v>2327.1</v>
      </c>
      <c r="G105" s="79">
        <f t="shared" si="6"/>
        <v>0.49991407089151446</v>
      </c>
    </row>
    <row r="106" spans="1:7" ht="19.5" customHeight="1" outlineLevel="1">
      <c r="A106" s="76"/>
      <c r="B106" s="76"/>
      <c r="C106" s="76" t="s">
        <v>185</v>
      </c>
      <c r="D106" s="77" t="s">
        <v>170</v>
      </c>
      <c r="E106" s="80">
        <v>52500</v>
      </c>
      <c r="F106" s="81">
        <v>22500</v>
      </c>
      <c r="G106" s="79">
        <f t="shared" si="6"/>
        <v>0.42857142857142855</v>
      </c>
    </row>
    <row r="107" spans="1:7" ht="19.5" customHeight="1" outlineLevel="1">
      <c r="A107" s="76"/>
      <c r="B107" s="76"/>
      <c r="C107" s="76" t="s">
        <v>210</v>
      </c>
      <c r="D107" s="77" t="s">
        <v>211</v>
      </c>
      <c r="E107" s="80">
        <v>31080</v>
      </c>
      <c r="F107" s="81">
        <v>15739.4</v>
      </c>
      <c r="G107" s="79">
        <f t="shared" si="6"/>
        <v>0.5064157014157014</v>
      </c>
    </row>
    <row r="108" spans="1:7" ht="19.5" customHeight="1" outlineLevel="1">
      <c r="A108" s="76"/>
      <c r="B108" s="76"/>
      <c r="C108" s="76" t="s">
        <v>123</v>
      </c>
      <c r="D108" s="77" t="s">
        <v>124</v>
      </c>
      <c r="E108" s="80">
        <v>350</v>
      </c>
      <c r="F108" s="81">
        <v>102.73</v>
      </c>
      <c r="G108" s="79">
        <f t="shared" si="6"/>
        <v>0.2935142857142857</v>
      </c>
    </row>
    <row r="109" spans="1:7" ht="19.5" customHeight="1" outlineLevel="1">
      <c r="A109" s="76"/>
      <c r="B109" s="76"/>
      <c r="C109" s="76" t="s">
        <v>125</v>
      </c>
      <c r="D109" s="77" t="s">
        <v>126</v>
      </c>
      <c r="E109" s="80">
        <v>60</v>
      </c>
      <c r="F109" s="81">
        <v>15.31</v>
      </c>
      <c r="G109" s="79">
        <f t="shared" si="6"/>
        <v>0.25516666666666665</v>
      </c>
    </row>
    <row r="110" spans="1:7" ht="36" customHeight="1" outlineLevel="1">
      <c r="A110" s="76"/>
      <c r="B110" s="76"/>
      <c r="C110" s="76" t="s">
        <v>212</v>
      </c>
      <c r="D110" s="77" t="s">
        <v>213</v>
      </c>
      <c r="E110" s="80">
        <v>5000</v>
      </c>
      <c r="F110" s="81">
        <v>2711</v>
      </c>
      <c r="G110" s="79">
        <f t="shared" si="6"/>
        <v>0.5422</v>
      </c>
    </row>
    <row r="111" spans="1:7" ht="19.5" customHeight="1" outlineLevel="1">
      <c r="A111" s="76"/>
      <c r="B111" s="76"/>
      <c r="C111" s="76" t="s">
        <v>115</v>
      </c>
      <c r="D111" s="77" t="s">
        <v>116</v>
      </c>
      <c r="E111" s="80">
        <v>1000</v>
      </c>
      <c r="F111" s="81">
        <v>315</v>
      </c>
      <c r="G111" s="79">
        <f t="shared" si="6"/>
        <v>0.315</v>
      </c>
    </row>
    <row r="112" spans="1:7" ht="19.5" customHeight="1" outlineLevel="1">
      <c r="A112" s="76"/>
      <c r="B112" s="76"/>
      <c r="C112" s="76" t="s">
        <v>177</v>
      </c>
      <c r="D112" s="77" t="s">
        <v>178</v>
      </c>
      <c r="E112" s="80">
        <v>300</v>
      </c>
      <c r="F112" s="81">
        <v>0</v>
      </c>
      <c r="G112" s="79">
        <f t="shared" si="6"/>
        <v>0</v>
      </c>
    </row>
    <row r="113" spans="1:7" ht="17.25" customHeight="1" outlineLevel="1">
      <c r="A113" s="76"/>
      <c r="B113" s="76"/>
      <c r="C113" s="76" t="s">
        <v>134</v>
      </c>
      <c r="D113" s="77" t="s">
        <v>159</v>
      </c>
      <c r="E113" s="80">
        <v>1851</v>
      </c>
      <c r="F113" s="81">
        <v>1808.34</v>
      </c>
      <c r="G113" s="79">
        <f t="shared" si="6"/>
        <v>0.9769529983792544</v>
      </c>
    </row>
    <row r="114" spans="1:7" ht="31.5" customHeight="1" outlineLevel="1">
      <c r="A114" s="76"/>
      <c r="B114" s="76"/>
      <c r="C114" s="76" t="s">
        <v>163</v>
      </c>
      <c r="D114" s="77" t="s">
        <v>214</v>
      </c>
      <c r="E114" s="80">
        <v>6250</v>
      </c>
      <c r="F114" s="81">
        <v>6250</v>
      </c>
      <c r="G114" s="79">
        <f t="shared" si="6"/>
        <v>1</v>
      </c>
    </row>
    <row r="115" spans="1:7" ht="42" customHeight="1">
      <c r="A115" s="64" t="s">
        <v>215</v>
      </c>
      <c r="B115" s="64"/>
      <c r="C115" s="64"/>
      <c r="D115" s="65" t="s">
        <v>216</v>
      </c>
      <c r="E115" s="86">
        <v>924</v>
      </c>
      <c r="F115" s="84">
        <v>385</v>
      </c>
      <c r="G115" s="67">
        <f t="shared" si="6"/>
        <v>0.4166666666666667</v>
      </c>
    </row>
    <row r="116" spans="1:7" ht="59.25" customHeight="1">
      <c r="A116" s="76"/>
      <c r="B116" s="76" t="s">
        <v>217</v>
      </c>
      <c r="C116" s="76"/>
      <c r="D116" s="77" t="s">
        <v>218</v>
      </c>
      <c r="E116" s="78">
        <v>924</v>
      </c>
      <c r="F116" s="85">
        <v>385</v>
      </c>
      <c r="G116" s="79">
        <f t="shared" si="6"/>
        <v>0.4166666666666667</v>
      </c>
    </row>
    <row r="117" spans="1:7" ht="19.5" customHeight="1">
      <c r="A117" s="76"/>
      <c r="B117" s="76"/>
      <c r="C117" s="76" t="s">
        <v>117</v>
      </c>
      <c r="D117" s="77" t="s">
        <v>118</v>
      </c>
      <c r="E117" s="80">
        <v>924</v>
      </c>
      <c r="F117" s="81">
        <v>385</v>
      </c>
      <c r="G117" s="79">
        <f t="shared" si="6"/>
        <v>0.4166666666666667</v>
      </c>
    </row>
    <row r="118" spans="1:7" ht="47.25" customHeight="1">
      <c r="A118" s="64" t="s">
        <v>219</v>
      </c>
      <c r="B118" s="64"/>
      <c r="C118" s="64"/>
      <c r="D118" s="65" t="s">
        <v>220</v>
      </c>
      <c r="E118" s="66">
        <v>947790</v>
      </c>
      <c r="F118" s="84">
        <v>325365.83</v>
      </c>
      <c r="G118" s="67">
        <f t="shared" si="6"/>
        <v>0.3432889458635352</v>
      </c>
    </row>
    <row r="119" spans="1:7" ht="19.5" customHeight="1">
      <c r="A119" s="76"/>
      <c r="B119" s="76" t="s">
        <v>221</v>
      </c>
      <c r="C119" s="76"/>
      <c r="D119" s="77" t="s">
        <v>53</v>
      </c>
      <c r="E119" s="78">
        <v>5000</v>
      </c>
      <c r="F119" s="85">
        <v>5000</v>
      </c>
      <c r="G119" s="79">
        <f t="shared" si="6"/>
        <v>1</v>
      </c>
    </row>
    <row r="120" spans="1:7" ht="25.5" customHeight="1" outlineLevel="1">
      <c r="A120" s="76"/>
      <c r="B120" s="76"/>
      <c r="C120" s="76" t="s">
        <v>222</v>
      </c>
      <c r="D120" s="77" t="s">
        <v>223</v>
      </c>
      <c r="E120" s="80">
        <v>5000</v>
      </c>
      <c r="F120" s="81">
        <v>5000</v>
      </c>
      <c r="G120" s="79">
        <f t="shared" si="6"/>
        <v>1</v>
      </c>
    </row>
    <row r="121" spans="1:7" ht="19.5" customHeight="1">
      <c r="A121" s="76"/>
      <c r="B121" s="76" t="s">
        <v>224</v>
      </c>
      <c r="C121" s="76"/>
      <c r="D121" s="77" t="s">
        <v>54</v>
      </c>
      <c r="E121" s="78">
        <v>212644</v>
      </c>
      <c r="F121" s="85">
        <v>82124.57</v>
      </c>
      <c r="G121" s="79">
        <f t="shared" si="6"/>
        <v>0.38620685276800665</v>
      </c>
    </row>
    <row r="122" spans="1:7" ht="19.5" customHeight="1">
      <c r="A122" s="76"/>
      <c r="B122" s="76"/>
      <c r="C122" s="76" t="s">
        <v>123</v>
      </c>
      <c r="D122" s="77" t="s">
        <v>124</v>
      </c>
      <c r="E122" s="80">
        <v>500</v>
      </c>
      <c r="F122" s="81">
        <v>246.9</v>
      </c>
      <c r="G122" s="79">
        <f t="shared" si="6"/>
        <v>0.4938</v>
      </c>
    </row>
    <row r="123" spans="1:7" ht="19.5" customHeight="1">
      <c r="A123" s="76"/>
      <c r="B123" s="76"/>
      <c r="C123" s="76" t="s">
        <v>127</v>
      </c>
      <c r="D123" s="77" t="s">
        <v>128</v>
      </c>
      <c r="E123" s="80">
        <v>12864</v>
      </c>
      <c r="F123" s="81">
        <v>6432</v>
      </c>
      <c r="G123" s="79">
        <f t="shared" si="6"/>
        <v>0.5</v>
      </c>
    </row>
    <row r="124" spans="1:7" ht="19.5" customHeight="1">
      <c r="A124" s="76"/>
      <c r="B124" s="76"/>
      <c r="C124" s="76" t="s">
        <v>115</v>
      </c>
      <c r="D124" s="77" t="s">
        <v>116</v>
      </c>
      <c r="E124" s="80">
        <v>39650</v>
      </c>
      <c r="F124" s="81">
        <v>26733.73</v>
      </c>
      <c r="G124" s="79">
        <f t="shared" si="6"/>
        <v>0.6742428751576293</v>
      </c>
    </row>
    <row r="125" spans="1:7" ht="19.5" customHeight="1">
      <c r="A125" s="76"/>
      <c r="B125" s="76"/>
      <c r="C125" s="76" t="s">
        <v>129</v>
      </c>
      <c r="D125" s="77" t="s">
        <v>146</v>
      </c>
      <c r="E125" s="80">
        <v>30000</v>
      </c>
      <c r="F125" s="81">
        <v>16765.14</v>
      </c>
      <c r="G125" s="79">
        <f t="shared" si="6"/>
        <v>0.558838</v>
      </c>
    </row>
    <row r="126" spans="1:7" ht="19.5" customHeight="1">
      <c r="A126" s="76"/>
      <c r="B126" s="76"/>
      <c r="C126" s="76" t="s">
        <v>191</v>
      </c>
      <c r="D126" s="77" t="s">
        <v>192</v>
      </c>
      <c r="E126" s="80">
        <v>10000</v>
      </c>
      <c r="F126" s="81">
        <v>3645.99</v>
      </c>
      <c r="G126" s="79">
        <f t="shared" si="6"/>
        <v>0.36459899999999995</v>
      </c>
    </row>
    <row r="127" spans="1:7" ht="19.5" customHeight="1">
      <c r="A127" s="76"/>
      <c r="B127" s="76"/>
      <c r="C127" s="76" t="s">
        <v>177</v>
      </c>
      <c r="D127" s="77" t="s">
        <v>178</v>
      </c>
      <c r="E127" s="80">
        <v>800</v>
      </c>
      <c r="F127" s="81">
        <v>200</v>
      </c>
      <c r="G127" s="79">
        <f t="shared" si="6"/>
        <v>0.25</v>
      </c>
    </row>
    <row r="128" spans="1:7" ht="19.5" customHeight="1">
      <c r="A128" s="76"/>
      <c r="B128" s="76"/>
      <c r="C128" s="76" t="s">
        <v>117</v>
      </c>
      <c r="D128" s="77" t="s">
        <v>118</v>
      </c>
      <c r="E128" s="80">
        <v>21500</v>
      </c>
      <c r="F128" s="81">
        <v>14893.1</v>
      </c>
      <c r="G128" s="79">
        <f t="shared" si="6"/>
        <v>0.6927023255813953</v>
      </c>
    </row>
    <row r="129" spans="1:7" ht="19.5" customHeight="1">
      <c r="A129" s="76"/>
      <c r="B129" s="76"/>
      <c r="C129" s="76" t="s">
        <v>193</v>
      </c>
      <c r="D129" s="77" t="s">
        <v>194</v>
      </c>
      <c r="E129" s="80">
        <v>2000</v>
      </c>
      <c r="F129" s="81">
        <v>730.62</v>
      </c>
      <c r="G129" s="79">
        <f t="shared" si="6"/>
        <v>0.36531</v>
      </c>
    </row>
    <row r="130" spans="1:7" ht="19.5" customHeight="1">
      <c r="A130" s="76"/>
      <c r="B130" s="76"/>
      <c r="C130" s="76" t="s">
        <v>195</v>
      </c>
      <c r="D130" s="77" t="s">
        <v>196</v>
      </c>
      <c r="E130" s="80">
        <v>500</v>
      </c>
      <c r="F130" s="81">
        <v>196.57</v>
      </c>
      <c r="G130" s="79">
        <f t="shared" si="6"/>
        <v>0.39314</v>
      </c>
    </row>
    <row r="131" spans="1:7" ht="19.5" customHeight="1">
      <c r="A131" s="76"/>
      <c r="B131" s="76"/>
      <c r="C131" s="76" t="s">
        <v>132</v>
      </c>
      <c r="D131" s="77" t="s">
        <v>197</v>
      </c>
      <c r="E131" s="80">
        <v>300</v>
      </c>
      <c r="F131" s="81">
        <v>132.84</v>
      </c>
      <c r="G131" s="79">
        <f t="shared" si="6"/>
        <v>0.4428</v>
      </c>
    </row>
    <row r="132" spans="1:7" ht="12.75" customHeight="1" hidden="1">
      <c r="A132" s="76"/>
      <c r="B132" s="76"/>
      <c r="C132" s="76" t="s">
        <v>187</v>
      </c>
      <c r="D132" s="77" t="s">
        <v>188</v>
      </c>
      <c r="E132" s="80">
        <v>1000</v>
      </c>
      <c r="F132" s="81">
        <v>543.24</v>
      </c>
      <c r="G132" s="79">
        <f t="shared" si="6"/>
        <v>0.5432400000000001</v>
      </c>
    </row>
    <row r="133" spans="1:7" ht="19.5" customHeight="1">
      <c r="A133" s="76"/>
      <c r="B133" s="76"/>
      <c r="C133" s="76" t="s">
        <v>134</v>
      </c>
      <c r="D133" s="77" t="s">
        <v>159</v>
      </c>
      <c r="E133" s="80">
        <v>16300</v>
      </c>
      <c r="F133" s="81">
        <v>6212</v>
      </c>
      <c r="G133" s="79">
        <f t="shared" si="6"/>
        <v>0.3811042944785276</v>
      </c>
    </row>
    <row r="134" spans="1:7" ht="18.75" customHeight="1">
      <c r="A134" s="76"/>
      <c r="B134" s="76"/>
      <c r="C134" s="76" t="s">
        <v>152</v>
      </c>
      <c r="D134" s="77" t="s">
        <v>153</v>
      </c>
      <c r="E134" s="80">
        <v>4230</v>
      </c>
      <c r="F134" s="81">
        <v>2115</v>
      </c>
      <c r="G134" s="79">
        <f t="shared" si="6"/>
        <v>0.5</v>
      </c>
    </row>
    <row r="135" spans="1:7" ht="18.75" customHeight="1">
      <c r="A135" s="76"/>
      <c r="B135" s="76"/>
      <c r="C135" s="76" t="s">
        <v>119</v>
      </c>
      <c r="D135" s="77" t="s">
        <v>120</v>
      </c>
      <c r="E135" s="80">
        <v>74000</v>
      </c>
      <c r="F135" s="81">
        <v>3820.68</v>
      </c>
      <c r="G135" s="79">
        <f t="shared" si="6"/>
        <v>0.05163081081081081</v>
      </c>
    </row>
    <row r="136" spans="1:7" ht="19.5" customHeight="1">
      <c r="A136" s="76"/>
      <c r="B136" s="76" t="s">
        <v>225</v>
      </c>
      <c r="C136" s="76"/>
      <c r="D136" s="77" t="s">
        <v>55</v>
      </c>
      <c r="E136" s="78">
        <v>5000</v>
      </c>
      <c r="F136" s="85">
        <v>613.8</v>
      </c>
      <c r="G136" s="79">
        <f t="shared" si="6"/>
        <v>0.12276</v>
      </c>
    </row>
    <row r="137" spans="1:7" ht="19.5" customHeight="1">
      <c r="A137" s="76"/>
      <c r="B137" s="76"/>
      <c r="C137" s="76" t="s">
        <v>115</v>
      </c>
      <c r="D137" s="77" t="s">
        <v>116</v>
      </c>
      <c r="E137" s="80">
        <v>2500</v>
      </c>
      <c r="F137" s="81">
        <v>0</v>
      </c>
      <c r="G137" s="79">
        <f t="shared" si="6"/>
        <v>0</v>
      </c>
    </row>
    <row r="138" spans="1:7" ht="19.5" customHeight="1">
      <c r="A138" s="76"/>
      <c r="B138" s="76"/>
      <c r="C138" s="76" t="s">
        <v>117</v>
      </c>
      <c r="D138" s="77" t="s">
        <v>118</v>
      </c>
      <c r="E138" s="80">
        <v>2206</v>
      </c>
      <c r="F138" s="81">
        <v>319.8</v>
      </c>
      <c r="G138" s="79">
        <f t="shared" si="6"/>
        <v>0.14496826835902085</v>
      </c>
    </row>
    <row r="139" spans="1:7" ht="19.5" customHeight="1">
      <c r="A139" s="76"/>
      <c r="B139" s="76"/>
      <c r="C139" s="76" t="s">
        <v>182</v>
      </c>
      <c r="D139" s="77" t="s">
        <v>204</v>
      </c>
      <c r="E139" s="80">
        <v>294</v>
      </c>
      <c r="F139" s="81">
        <v>294</v>
      </c>
      <c r="G139" s="79"/>
    </row>
    <row r="140" spans="1:7" ht="19.5" customHeight="1">
      <c r="A140" s="76"/>
      <c r="B140" s="76" t="s">
        <v>226</v>
      </c>
      <c r="C140" s="76"/>
      <c r="D140" s="77" t="s">
        <v>56</v>
      </c>
      <c r="E140" s="78">
        <v>683272</v>
      </c>
      <c r="F140" s="85">
        <v>237627.46</v>
      </c>
      <c r="G140" s="79">
        <f aca="true" t="shared" si="7" ref="G140:G145">F140/E140</f>
        <v>0.34777871769953983</v>
      </c>
    </row>
    <row r="141" spans="1:7" ht="19.5" customHeight="1" outlineLevel="1">
      <c r="A141" s="76"/>
      <c r="B141" s="76"/>
      <c r="C141" s="76" t="s">
        <v>169</v>
      </c>
      <c r="D141" s="77" t="s">
        <v>170</v>
      </c>
      <c r="E141" s="80">
        <v>6802</v>
      </c>
      <c r="F141" s="81">
        <v>4961.82</v>
      </c>
      <c r="G141" s="79">
        <f t="shared" si="7"/>
        <v>0.7294648632755072</v>
      </c>
    </row>
    <row r="142" spans="1:7" ht="19.5" customHeight="1" outlineLevel="1">
      <c r="A142" s="76"/>
      <c r="B142" s="76"/>
      <c r="C142" s="76" t="s">
        <v>171</v>
      </c>
      <c r="D142" s="77" t="s">
        <v>172</v>
      </c>
      <c r="E142" s="80">
        <v>249627</v>
      </c>
      <c r="F142" s="81">
        <v>116124.95</v>
      </c>
      <c r="G142" s="79">
        <f t="shared" si="7"/>
        <v>0.46519386925292533</v>
      </c>
    </row>
    <row r="143" spans="1:7" ht="19.5" customHeight="1" outlineLevel="1">
      <c r="A143" s="76"/>
      <c r="B143" s="76"/>
      <c r="C143" s="76" t="s">
        <v>173</v>
      </c>
      <c r="D143" s="77" t="s">
        <v>190</v>
      </c>
      <c r="E143" s="80">
        <v>16009</v>
      </c>
      <c r="F143" s="81">
        <v>14208.7</v>
      </c>
      <c r="G143" s="79">
        <f t="shared" si="7"/>
        <v>0.8875445062152539</v>
      </c>
    </row>
    <row r="144" spans="1:7" ht="19.5" customHeight="1" outlineLevel="1">
      <c r="A144" s="76"/>
      <c r="B144" s="76"/>
      <c r="C144" s="76" t="s">
        <v>123</v>
      </c>
      <c r="D144" s="77" t="s">
        <v>124</v>
      </c>
      <c r="E144" s="80">
        <v>45774</v>
      </c>
      <c r="F144" s="81">
        <v>20687.8</v>
      </c>
      <c r="G144" s="79">
        <f t="shared" si="7"/>
        <v>0.45195525844365797</v>
      </c>
    </row>
    <row r="145" spans="1:7" ht="19.5" customHeight="1" outlineLevel="1">
      <c r="A145" s="76"/>
      <c r="B145" s="76"/>
      <c r="C145" s="76" t="s">
        <v>125</v>
      </c>
      <c r="D145" s="77" t="s">
        <v>126</v>
      </c>
      <c r="E145" s="80">
        <v>6574</v>
      </c>
      <c r="F145" s="81">
        <v>3091.27</v>
      </c>
      <c r="G145" s="79">
        <f t="shared" si="7"/>
        <v>0.4702266504411317</v>
      </c>
    </row>
    <row r="146" spans="1:7" ht="19.5" customHeight="1" outlineLevel="1">
      <c r="A146" s="76"/>
      <c r="B146" s="76"/>
      <c r="C146" s="76" t="s">
        <v>127</v>
      </c>
      <c r="D146" s="77" t="s">
        <v>227</v>
      </c>
      <c r="E146" s="80">
        <v>2680</v>
      </c>
      <c r="F146" s="81">
        <v>2673.09</v>
      </c>
      <c r="G146" s="79"/>
    </row>
    <row r="147" spans="1:7" ht="19.5" customHeight="1" outlineLevel="1">
      <c r="A147" s="76"/>
      <c r="B147" s="76"/>
      <c r="C147" s="76" t="s">
        <v>115</v>
      </c>
      <c r="D147" s="77" t="s">
        <v>116</v>
      </c>
      <c r="E147" s="80">
        <v>34145</v>
      </c>
      <c r="F147" s="81">
        <v>11008.6</v>
      </c>
      <c r="G147" s="79">
        <f>F147/E147</f>
        <v>0.32240738028994</v>
      </c>
    </row>
    <row r="148" spans="1:7" ht="19.5" customHeight="1" outlineLevel="1">
      <c r="A148" s="76"/>
      <c r="B148" s="76"/>
      <c r="C148" s="76" t="s">
        <v>175</v>
      </c>
      <c r="D148" s="77" t="s">
        <v>176</v>
      </c>
      <c r="E148" s="80">
        <v>226</v>
      </c>
      <c r="F148" s="81">
        <v>178.45</v>
      </c>
      <c r="G148" s="79"/>
    </row>
    <row r="149" spans="1:7" ht="19.5" customHeight="1" outlineLevel="1">
      <c r="A149" s="76"/>
      <c r="B149" s="76"/>
      <c r="C149" s="76" t="s">
        <v>129</v>
      </c>
      <c r="D149" s="77" t="s">
        <v>146</v>
      </c>
      <c r="E149" s="80">
        <v>3000</v>
      </c>
      <c r="F149" s="81">
        <v>1322.59</v>
      </c>
      <c r="G149" s="79">
        <f>F149/E149</f>
        <v>0.44086333333333333</v>
      </c>
    </row>
    <row r="150" spans="1:7" ht="19.5" customHeight="1" outlineLevel="1">
      <c r="A150" s="76"/>
      <c r="B150" s="76"/>
      <c r="C150" s="76" t="s">
        <v>191</v>
      </c>
      <c r="D150" s="77" t="s">
        <v>192</v>
      </c>
      <c r="E150" s="80">
        <v>1000</v>
      </c>
      <c r="F150" s="81">
        <v>343.8</v>
      </c>
      <c r="G150" s="79">
        <f>F150/E150</f>
        <v>0.3438</v>
      </c>
    </row>
    <row r="151" spans="1:7" ht="19.5" customHeight="1" outlineLevel="1">
      <c r="A151" s="76"/>
      <c r="B151" s="76"/>
      <c r="C151" s="76" t="s">
        <v>177</v>
      </c>
      <c r="D151" s="77" t="s">
        <v>178</v>
      </c>
      <c r="E151" s="80">
        <v>1500</v>
      </c>
      <c r="F151" s="81">
        <v>75</v>
      </c>
      <c r="G151" s="79"/>
    </row>
    <row r="152" spans="1:7" ht="19.5" customHeight="1" outlineLevel="1">
      <c r="A152" s="76"/>
      <c r="B152" s="76"/>
      <c r="C152" s="76" t="s">
        <v>117</v>
      </c>
      <c r="D152" s="77" t="s">
        <v>118</v>
      </c>
      <c r="E152" s="80">
        <v>64346</v>
      </c>
      <c r="F152" s="81">
        <v>47326.55</v>
      </c>
      <c r="G152" s="79">
        <f aca="true" t="shared" si="8" ref="G152:G161">F152/E152</f>
        <v>0.7355010412457651</v>
      </c>
    </row>
    <row r="153" spans="1:7" ht="33" customHeight="1" outlineLevel="1">
      <c r="A153" s="76"/>
      <c r="B153" s="76"/>
      <c r="C153" s="76" t="s">
        <v>195</v>
      </c>
      <c r="D153" s="77" t="s">
        <v>196</v>
      </c>
      <c r="E153" s="80">
        <v>2500</v>
      </c>
      <c r="F153" s="81">
        <v>1232.07</v>
      </c>
      <c r="G153" s="79">
        <f t="shared" si="8"/>
        <v>0.492828</v>
      </c>
    </row>
    <row r="154" spans="1:7" ht="47.25" customHeight="1" outlineLevel="1">
      <c r="A154" s="76"/>
      <c r="B154" s="76"/>
      <c r="C154" s="76" t="s">
        <v>132</v>
      </c>
      <c r="D154" s="77" t="s">
        <v>197</v>
      </c>
      <c r="E154" s="80">
        <v>12900</v>
      </c>
      <c r="F154" s="81">
        <v>4808.64</v>
      </c>
      <c r="G154" s="79">
        <f t="shared" si="8"/>
        <v>0.37276279069767443</v>
      </c>
    </row>
    <row r="155" spans="1:7" ht="27.75" customHeight="1" outlineLevel="1">
      <c r="A155" s="76"/>
      <c r="B155" s="76"/>
      <c r="C155" s="76" t="s">
        <v>187</v>
      </c>
      <c r="D155" s="77" t="s">
        <v>188</v>
      </c>
      <c r="E155" s="80">
        <v>1275</v>
      </c>
      <c r="F155" s="81">
        <v>722.11</v>
      </c>
      <c r="G155" s="79">
        <f t="shared" si="8"/>
        <v>0.5663607843137255</v>
      </c>
    </row>
    <row r="156" spans="1:7" ht="21.75" customHeight="1" outlineLevel="1">
      <c r="A156" s="76"/>
      <c r="B156" s="76"/>
      <c r="C156" s="76" t="s">
        <v>134</v>
      </c>
      <c r="D156" s="77" t="s">
        <v>159</v>
      </c>
      <c r="E156" s="80">
        <v>7350</v>
      </c>
      <c r="F156" s="81">
        <v>1558.25</v>
      </c>
      <c r="G156" s="79">
        <f t="shared" si="8"/>
        <v>0.21200680272108843</v>
      </c>
    </row>
    <row r="157" spans="1:7" ht="26.25" customHeight="1" outlineLevel="1">
      <c r="A157" s="76"/>
      <c r="B157" s="76"/>
      <c r="C157" s="76" t="s">
        <v>180</v>
      </c>
      <c r="D157" s="77" t="s">
        <v>181</v>
      </c>
      <c r="E157" s="80">
        <v>6564</v>
      </c>
      <c r="F157" s="81">
        <v>4923</v>
      </c>
      <c r="G157" s="79">
        <f t="shared" si="8"/>
        <v>0.75</v>
      </c>
    </row>
    <row r="158" spans="1:7" ht="40.5" customHeight="1" outlineLevel="1">
      <c r="A158" s="76"/>
      <c r="B158" s="76"/>
      <c r="C158" s="76" t="s">
        <v>182</v>
      </c>
      <c r="D158" s="77" t="s">
        <v>228</v>
      </c>
      <c r="E158" s="80">
        <v>6000</v>
      </c>
      <c r="F158" s="81">
        <v>550</v>
      </c>
      <c r="G158" s="79">
        <f t="shared" si="8"/>
        <v>0.09166666666666666</v>
      </c>
    </row>
    <row r="159" spans="1:7" ht="34.5" customHeight="1" outlineLevel="1">
      <c r="A159" s="76"/>
      <c r="B159" s="76"/>
      <c r="C159" s="76" t="s">
        <v>119</v>
      </c>
      <c r="D159" s="77" t="s">
        <v>120</v>
      </c>
      <c r="E159" s="80">
        <v>65000</v>
      </c>
      <c r="F159" s="81">
        <v>30.77</v>
      </c>
      <c r="G159" s="79">
        <f t="shared" si="8"/>
        <v>0.00047338461538461537</v>
      </c>
    </row>
    <row r="160" spans="1:7" ht="32.25" customHeight="1" outlineLevel="1">
      <c r="A160" s="76"/>
      <c r="B160" s="76"/>
      <c r="C160" s="76" t="s">
        <v>147</v>
      </c>
      <c r="D160" s="77" t="s">
        <v>148</v>
      </c>
      <c r="E160" s="80">
        <v>150000</v>
      </c>
      <c r="F160" s="81">
        <v>0</v>
      </c>
      <c r="G160" s="79">
        <f t="shared" si="8"/>
        <v>0</v>
      </c>
    </row>
    <row r="161" spans="1:7" ht="19.5" customHeight="1">
      <c r="A161" s="76"/>
      <c r="B161" s="76" t="s">
        <v>229</v>
      </c>
      <c r="C161" s="76"/>
      <c r="D161" s="77" t="s">
        <v>230</v>
      </c>
      <c r="E161" s="78">
        <v>38874</v>
      </c>
      <c r="F161" s="85">
        <v>0</v>
      </c>
      <c r="G161" s="79">
        <f t="shared" si="8"/>
        <v>0</v>
      </c>
    </row>
    <row r="162" spans="1:7" ht="19.5" customHeight="1">
      <c r="A162" s="76"/>
      <c r="B162" s="76"/>
      <c r="C162" s="76" t="s">
        <v>231</v>
      </c>
      <c r="D162" s="77" t="s">
        <v>232</v>
      </c>
      <c r="E162" s="80">
        <v>38874</v>
      </c>
      <c r="F162" s="81">
        <v>0</v>
      </c>
      <c r="G162" s="79"/>
    </row>
    <row r="163" spans="1:7" ht="19.5" customHeight="1">
      <c r="A163" s="76"/>
      <c r="B163" s="76" t="s">
        <v>233</v>
      </c>
      <c r="C163" s="76"/>
      <c r="D163" s="77" t="s">
        <v>49</v>
      </c>
      <c r="E163" s="78">
        <v>3000</v>
      </c>
      <c r="F163" s="85">
        <v>0</v>
      </c>
      <c r="G163" s="79"/>
    </row>
    <row r="164" spans="1:7" ht="19.5" customHeight="1" outlineLevel="1">
      <c r="A164" s="76"/>
      <c r="B164" s="76"/>
      <c r="C164" s="76" t="s">
        <v>117</v>
      </c>
      <c r="D164" s="77" t="s">
        <v>118</v>
      </c>
      <c r="E164" s="80">
        <v>3000</v>
      </c>
      <c r="F164" s="81">
        <v>0</v>
      </c>
      <c r="G164" s="79">
        <f aca="true" t="shared" si="9" ref="G164:G170">F164/E164</f>
        <v>0</v>
      </c>
    </row>
    <row r="165" spans="1:7" ht="19.5" customHeight="1">
      <c r="A165" s="64" t="s">
        <v>234</v>
      </c>
      <c r="B165" s="64"/>
      <c r="C165" s="64"/>
      <c r="D165" s="65" t="s">
        <v>235</v>
      </c>
      <c r="E165" s="66">
        <v>467000</v>
      </c>
      <c r="F165" s="84">
        <v>168159.01</v>
      </c>
      <c r="G165" s="67">
        <f t="shared" si="9"/>
        <v>0.3600835331905782</v>
      </c>
    </row>
    <row r="166" spans="1:7" ht="35.25" customHeight="1" outlineLevel="1">
      <c r="A166" s="76"/>
      <c r="B166" s="76" t="s">
        <v>236</v>
      </c>
      <c r="C166" s="76"/>
      <c r="D166" s="77" t="s">
        <v>59</v>
      </c>
      <c r="E166" s="78">
        <v>467000</v>
      </c>
      <c r="F166" s="85">
        <v>168159.01</v>
      </c>
      <c r="G166" s="79">
        <f t="shared" si="9"/>
        <v>0.3600835331905782</v>
      </c>
    </row>
    <row r="167" spans="1:7" ht="36" customHeight="1">
      <c r="A167" s="76"/>
      <c r="B167" s="76"/>
      <c r="C167" s="76" t="s">
        <v>237</v>
      </c>
      <c r="D167" s="77" t="s">
        <v>238</v>
      </c>
      <c r="E167" s="80">
        <v>467000</v>
      </c>
      <c r="F167" s="81">
        <v>168159.01</v>
      </c>
      <c r="G167" s="79">
        <f t="shared" si="9"/>
        <v>0.3600835331905782</v>
      </c>
    </row>
    <row r="168" spans="1:7" ht="19.5" customHeight="1">
      <c r="A168" s="64" t="s">
        <v>239</v>
      </c>
      <c r="B168" s="64"/>
      <c r="C168" s="64"/>
      <c r="D168" s="65" t="s">
        <v>240</v>
      </c>
      <c r="E168" s="66">
        <v>203800</v>
      </c>
      <c r="F168" s="84">
        <v>57336.95</v>
      </c>
      <c r="G168" s="67">
        <f t="shared" si="9"/>
        <v>0.28133930323846906</v>
      </c>
    </row>
    <row r="169" spans="1:7" ht="19.5" customHeight="1" outlineLevel="1">
      <c r="A169" s="68"/>
      <c r="B169" s="69" t="s">
        <v>241</v>
      </c>
      <c r="C169" s="69"/>
      <c r="D169" s="70" t="s">
        <v>61</v>
      </c>
      <c r="E169" s="71">
        <v>120800</v>
      </c>
      <c r="F169" s="90">
        <v>57336.95</v>
      </c>
      <c r="G169" s="72">
        <f t="shared" si="9"/>
        <v>0.47464362582781455</v>
      </c>
    </row>
    <row r="170" spans="1:7" ht="19.5" customHeight="1" outlineLevel="1">
      <c r="A170" s="68"/>
      <c r="B170" s="68"/>
      <c r="C170" s="69" t="s">
        <v>117</v>
      </c>
      <c r="D170" s="77" t="s">
        <v>118</v>
      </c>
      <c r="E170" s="74">
        <v>10800</v>
      </c>
      <c r="F170" s="91">
        <v>5040</v>
      </c>
      <c r="G170" s="72">
        <f t="shared" si="9"/>
        <v>0.4666666666666667</v>
      </c>
    </row>
    <row r="171" spans="1:7" ht="19.5" customHeight="1" outlineLevel="1">
      <c r="A171" s="68"/>
      <c r="B171" s="68"/>
      <c r="C171" s="69" t="s">
        <v>134</v>
      </c>
      <c r="D171" s="77" t="s">
        <v>159</v>
      </c>
      <c r="E171" s="74">
        <v>110000</v>
      </c>
      <c r="F171" s="91">
        <v>52296.95</v>
      </c>
      <c r="G171" s="72"/>
    </row>
    <row r="172" spans="1:7" ht="19.5" customHeight="1" outlineLevel="1">
      <c r="A172" s="68"/>
      <c r="B172" s="69" t="s">
        <v>242</v>
      </c>
      <c r="C172" s="69"/>
      <c r="D172" s="77" t="s">
        <v>243</v>
      </c>
      <c r="E172" s="71">
        <v>83000</v>
      </c>
      <c r="F172" s="90">
        <v>0</v>
      </c>
      <c r="G172" s="72"/>
    </row>
    <row r="173" spans="1:7" ht="19.5" customHeight="1" outlineLevel="1">
      <c r="A173" s="68"/>
      <c r="B173" s="68"/>
      <c r="C173" s="69" t="s">
        <v>231</v>
      </c>
      <c r="D173" s="77" t="s">
        <v>232</v>
      </c>
      <c r="E173" s="74">
        <v>83000</v>
      </c>
      <c r="F173" s="91">
        <v>0</v>
      </c>
      <c r="G173" s="72"/>
    </row>
    <row r="174" spans="1:7" ht="19.5" customHeight="1">
      <c r="A174" s="64" t="s">
        <v>244</v>
      </c>
      <c r="B174" s="64"/>
      <c r="C174" s="64"/>
      <c r="D174" s="65" t="s">
        <v>245</v>
      </c>
      <c r="E174" s="66">
        <f>E175+E194+E204+E217+E219+E229+E243+E258+E262</f>
        <v>6200101.2</v>
      </c>
      <c r="F174" s="84">
        <f>F175+F194+F204+F217+F219+F229+F243+F258+F262</f>
        <v>3222318.89</v>
      </c>
      <c r="G174" s="67">
        <f aca="true" t="shared" si="10" ref="G174:G201">F174/E174</f>
        <v>0.5197203700481534</v>
      </c>
    </row>
    <row r="175" spans="1:7" ht="19.5" customHeight="1">
      <c r="A175" s="76"/>
      <c r="B175" s="76" t="s">
        <v>246</v>
      </c>
      <c r="C175" s="76"/>
      <c r="D175" s="77" t="s">
        <v>64</v>
      </c>
      <c r="E175" s="78">
        <v>3112835.88</v>
      </c>
      <c r="F175" s="85">
        <v>1592629.74</v>
      </c>
      <c r="G175" s="79">
        <f t="shared" si="10"/>
        <v>0.5116330578918925</v>
      </c>
    </row>
    <row r="176" spans="1:7" ht="19.5" customHeight="1" outlineLevel="1">
      <c r="A176" s="76"/>
      <c r="B176" s="76"/>
      <c r="C176" s="76" t="s">
        <v>169</v>
      </c>
      <c r="D176" s="77" t="s">
        <v>170</v>
      </c>
      <c r="E176" s="80">
        <v>110746</v>
      </c>
      <c r="F176" s="81">
        <v>56901.5</v>
      </c>
      <c r="G176" s="79">
        <f t="shared" si="10"/>
        <v>0.5138018528885919</v>
      </c>
    </row>
    <row r="177" spans="1:7" ht="19.5" customHeight="1" outlineLevel="1">
      <c r="A177" s="76"/>
      <c r="B177" s="76"/>
      <c r="C177" s="76" t="s">
        <v>171</v>
      </c>
      <c r="D177" s="77" t="s">
        <v>172</v>
      </c>
      <c r="E177" s="80">
        <v>1843807</v>
      </c>
      <c r="F177" s="81">
        <v>868074.77</v>
      </c>
      <c r="G177" s="79">
        <f t="shared" si="10"/>
        <v>0.4708056591606388</v>
      </c>
    </row>
    <row r="178" spans="1:7" ht="19.5" customHeight="1" outlineLevel="1">
      <c r="A178" s="76"/>
      <c r="B178" s="76"/>
      <c r="C178" s="76" t="s">
        <v>173</v>
      </c>
      <c r="D178" s="77" t="s">
        <v>174</v>
      </c>
      <c r="E178" s="80">
        <v>128433</v>
      </c>
      <c r="F178" s="81">
        <v>128430.85</v>
      </c>
      <c r="G178" s="79">
        <f t="shared" si="10"/>
        <v>0.9999832597541131</v>
      </c>
    </row>
    <row r="179" spans="1:7" ht="19.5" customHeight="1" outlineLevel="1">
      <c r="A179" s="76"/>
      <c r="B179" s="76"/>
      <c r="C179" s="76" t="s">
        <v>123</v>
      </c>
      <c r="D179" s="77" t="s">
        <v>124</v>
      </c>
      <c r="E179" s="80">
        <v>350807</v>
      </c>
      <c r="F179" s="81">
        <v>165914.46</v>
      </c>
      <c r="G179" s="79">
        <f t="shared" si="10"/>
        <v>0.4729508248125037</v>
      </c>
    </row>
    <row r="180" spans="1:7" ht="19.5" customHeight="1" outlineLevel="1">
      <c r="A180" s="76"/>
      <c r="B180" s="76"/>
      <c r="C180" s="76" t="s">
        <v>125</v>
      </c>
      <c r="D180" s="77" t="s">
        <v>126</v>
      </c>
      <c r="E180" s="80">
        <v>50188</v>
      </c>
      <c r="F180" s="81">
        <v>20177.87</v>
      </c>
      <c r="G180" s="79">
        <f t="shared" si="10"/>
        <v>0.40204570813740337</v>
      </c>
    </row>
    <row r="181" spans="1:7" ht="19.5" customHeight="1" outlineLevel="1">
      <c r="A181" s="76"/>
      <c r="B181" s="76"/>
      <c r="C181" s="76" t="s">
        <v>127</v>
      </c>
      <c r="D181" s="77" t="s">
        <v>128</v>
      </c>
      <c r="E181" s="80">
        <v>4800</v>
      </c>
      <c r="F181" s="81">
        <v>653.21</v>
      </c>
      <c r="G181" s="79">
        <f t="shared" si="10"/>
        <v>0.13608541666666668</v>
      </c>
    </row>
    <row r="182" spans="1:7" ht="19.5" customHeight="1" outlineLevel="1">
      <c r="A182" s="76"/>
      <c r="B182" s="76"/>
      <c r="C182" s="76" t="s">
        <v>115</v>
      </c>
      <c r="D182" s="77" t="s">
        <v>116</v>
      </c>
      <c r="E182" s="80">
        <v>93762.61</v>
      </c>
      <c r="F182" s="81">
        <v>55863.01</v>
      </c>
      <c r="G182" s="79">
        <f t="shared" si="10"/>
        <v>0.5957919686749334</v>
      </c>
    </row>
    <row r="183" spans="1:7" ht="19.5" customHeight="1" outlineLevel="1">
      <c r="A183" s="76"/>
      <c r="B183" s="76"/>
      <c r="C183" s="76" t="s">
        <v>175</v>
      </c>
      <c r="D183" s="77" t="s">
        <v>176</v>
      </c>
      <c r="E183" s="80">
        <v>7600</v>
      </c>
      <c r="F183" s="81">
        <v>2285.2</v>
      </c>
      <c r="G183" s="79">
        <f t="shared" si="10"/>
        <v>0.3006842105263158</v>
      </c>
    </row>
    <row r="184" spans="1:7" ht="19.5" customHeight="1" outlineLevel="1">
      <c r="A184" s="76"/>
      <c r="B184" s="76"/>
      <c r="C184" s="76" t="s">
        <v>129</v>
      </c>
      <c r="D184" s="77" t="s">
        <v>146</v>
      </c>
      <c r="E184" s="80">
        <v>257700</v>
      </c>
      <c r="F184" s="81">
        <v>154329.48</v>
      </c>
      <c r="G184" s="79">
        <f t="shared" si="10"/>
        <v>0.5988726426076834</v>
      </c>
    </row>
    <row r="185" spans="1:7" ht="19.5" customHeight="1" outlineLevel="1">
      <c r="A185" s="76"/>
      <c r="B185" s="76"/>
      <c r="C185" s="76" t="s">
        <v>191</v>
      </c>
      <c r="D185" s="77" t="s">
        <v>192</v>
      </c>
      <c r="E185" s="80">
        <v>53200</v>
      </c>
      <c r="F185" s="81">
        <v>9891.06</v>
      </c>
      <c r="G185" s="79">
        <f t="shared" si="10"/>
        <v>0.18592218045112782</v>
      </c>
    </row>
    <row r="186" spans="1:7" ht="19.5" customHeight="1" outlineLevel="1">
      <c r="A186" s="76"/>
      <c r="B186" s="76"/>
      <c r="C186" s="76" t="s">
        <v>177</v>
      </c>
      <c r="D186" s="77" t="s">
        <v>178</v>
      </c>
      <c r="E186" s="80">
        <v>3000</v>
      </c>
      <c r="F186" s="81">
        <v>1570</v>
      </c>
      <c r="G186" s="79">
        <f t="shared" si="10"/>
        <v>0.5233333333333333</v>
      </c>
    </row>
    <row r="187" spans="1:7" ht="19.5" customHeight="1" outlineLevel="1">
      <c r="A187" s="76"/>
      <c r="B187" s="76"/>
      <c r="C187" s="76" t="s">
        <v>117</v>
      </c>
      <c r="D187" s="77" t="s">
        <v>118</v>
      </c>
      <c r="E187" s="80">
        <v>86028.74</v>
      </c>
      <c r="F187" s="81">
        <v>44296.45</v>
      </c>
      <c r="G187" s="79">
        <f t="shared" si="10"/>
        <v>0.5149029266266133</v>
      </c>
    </row>
    <row r="188" spans="1:7" ht="19.5" customHeight="1" outlineLevel="1">
      <c r="A188" s="76"/>
      <c r="B188" s="76"/>
      <c r="C188" s="76" t="s">
        <v>193</v>
      </c>
      <c r="D188" s="77" t="s">
        <v>194</v>
      </c>
      <c r="E188" s="80">
        <v>4040</v>
      </c>
      <c r="F188" s="81">
        <v>1551.79</v>
      </c>
      <c r="G188" s="79">
        <f t="shared" si="10"/>
        <v>0.38410643564356434</v>
      </c>
    </row>
    <row r="189" spans="1:7" ht="34.5" customHeight="1" outlineLevel="1">
      <c r="A189" s="76"/>
      <c r="B189" s="76"/>
      <c r="C189" s="76" t="s">
        <v>132</v>
      </c>
      <c r="D189" s="77" t="s">
        <v>197</v>
      </c>
      <c r="E189" s="80">
        <v>4100</v>
      </c>
      <c r="F189" s="81">
        <v>1426.98</v>
      </c>
      <c r="G189" s="79">
        <f t="shared" si="10"/>
        <v>0.3480439024390244</v>
      </c>
    </row>
    <row r="190" spans="1:7" ht="19.5" customHeight="1" outlineLevel="1">
      <c r="A190" s="76"/>
      <c r="B190" s="76"/>
      <c r="C190" s="76" t="s">
        <v>187</v>
      </c>
      <c r="D190" s="77" t="s">
        <v>188</v>
      </c>
      <c r="E190" s="80">
        <v>6000</v>
      </c>
      <c r="F190" s="81">
        <v>2406.6</v>
      </c>
      <c r="G190" s="79">
        <f t="shared" si="10"/>
        <v>0.4011</v>
      </c>
    </row>
    <row r="191" spans="1:7" ht="19.5" customHeight="1" outlineLevel="1">
      <c r="A191" s="76"/>
      <c r="B191" s="76"/>
      <c r="C191" s="76" t="s">
        <v>134</v>
      </c>
      <c r="D191" s="77" t="s">
        <v>159</v>
      </c>
      <c r="E191" s="80">
        <v>5850</v>
      </c>
      <c r="F191" s="81">
        <v>2871.36</v>
      </c>
      <c r="G191" s="79">
        <f t="shared" si="10"/>
        <v>0.49083076923076924</v>
      </c>
    </row>
    <row r="192" spans="1:7" ht="19.5" customHeight="1" outlineLevel="1">
      <c r="A192" s="76"/>
      <c r="B192" s="76"/>
      <c r="C192" s="76" t="s">
        <v>180</v>
      </c>
      <c r="D192" s="77" t="s">
        <v>181</v>
      </c>
      <c r="E192" s="80">
        <v>100473.53</v>
      </c>
      <c r="F192" s="81">
        <v>75355.15</v>
      </c>
      <c r="G192" s="79">
        <f t="shared" si="10"/>
        <v>0.7500000248821754</v>
      </c>
    </row>
    <row r="193" spans="1:7" ht="36" customHeight="1" outlineLevel="1">
      <c r="A193" s="76"/>
      <c r="B193" s="76"/>
      <c r="C193" s="76" t="s">
        <v>182</v>
      </c>
      <c r="D193" s="77" t="s">
        <v>228</v>
      </c>
      <c r="E193" s="80">
        <v>2300</v>
      </c>
      <c r="F193" s="81">
        <v>630</v>
      </c>
      <c r="G193" s="79">
        <f t="shared" si="10"/>
        <v>0.27391304347826084</v>
      </c>
    </row>
    <row r="194" spans="1:7" ht="19.5" customHeight="1">
      <c r="A194" s="76"/>
      <c r="B194" s="76" t="s">
        <v>247</v>
      </c>
      <c r="C194" s="76"/>
      <c r="D194" s="77" t="s">
        <v>65</v>
      </c>
      <c r="E194" s="78">
        <v>275299</v>
      </c>
      <c r="F194" s="85">
        <v>141043.27</v>
      </c>
      <c r="G194" s="79">
        <f t="shared" si="10"/>
        <v>0.5123275783784176</v>
      </c>
    </row>
    <row r="195" spans="1:7" ht="19.5" customHeight="1" outlineLevel="1">
      <c r="A195" s="76"/>
      <c r="B195" s="76"/>
      <c r="C195" s="76" t="s">
        <v>169</v>
      </c>
      <c r="D195" s="77" t="s">
        <v>170</v>
      </c>
      <c r="E195" s="80">
        <v>17304</v>
      </c>
      <c r="F195" s="81">
        <v>8008.94</v>
      </c>
      <c r="G195" s="79">
        <f t="shared" si="10"/>
        <v>0.46283749422098935</v>
      </c>
    </row>
    <row r="196" spans="1:7" ht="19.5" customHeight="1" outlineLevel="1">
      <c r="A196" s="76"/>
      <c r="B196" s="76"/>
      <c r="C196" s="76" t="s">
        <v>171</v>
      </c>
      <c r="D196" s="77" t="s">
        <v>172</v>
      </c>
      <c r="E196" s="80">
        <v>186255</v>
      </c>
      <c r="F196" s="81">
        <v>89829.43</v>
      </c>
      <c r="G196" s="79">
        <f t="shared" si="10"/>
        <v>0.4822927169740409</v>
      </c>
    </row>
    <row r="197" spans="1:7" ht="19.5" customHeight="1" outlineLevel="1">
      <c r="A197" s="76"/>
      <c r="B197" s="76"/>
      <c r="C197" s="76" t="s">
        <v>173</v>
      </c>
      <c r="D197" s="77" t="s">
        <v>174</v>
      </c>
      <c r="E197" s="80">
        <v>8762</v>
      </c>
      <c r="F197" s="81">
        <v>8637.51</v>
      </c>
      <c r="G197" s="79">
        <f t="shared" si="10"/>
        <v>0.9857920566080803</v>
      </c>
    </row>
    <row r="198" spans="1:7" ht="19.5" customHeight="1" outlineLevel="1">
      <c r="A198" s="76"/>
      <c r="B198" s="76"/>
      <c r="C198" s="76" t="s">
        <v>123</v>
      </c>
      <c r="D198" s="77" t="s">
        <v>124</v>
      </c>
      <c r="E198" s="80">
        <v>36279</v>
      </c>
      <c r="F198" s="81">
        <v>17359.14</v>
      </c>
      <c r="G198" s="79">
        <f t="shared" si="10"/>
        <v>0.47849003555776065</v>
      </c>
    </row>
    <row r="199" spans="1:7" ht="19.5" customHeight="1" outlineLevel="1">
      <c r="A199" s="76"/>
      <c r="B199" s="76"/>
      <c r="C199" s="76" t="s">
        <v>125</v>
      </c>
      <c r="D199" s="77" t="s">
        <v>126</v>
      </c>
      <c r="E199" s="80">
        <v>5199</v>
      </c>
      <c r="F199" s="81">
        <v>2566.71</v>
      </c>
      <c r="G199" s="79">
        <f t="shared" si="10"/>
        <v>0.4936930178880554</v>
      </c>
    </row>
    <row r="200" spans="1:7" ht="19.5" customHeight="1" outlineLevel="1">
      <c r="A200" s="76"/>
      <c r="B200" s="76"/>
      <c r="C200" s="76" t="s">
        <v>115</v>
      </c>
      <c r="D200" s="77" t="s">
        <v>116</v>
      </c>
      <c r="E200" s="80">
        <v>3300</v>
      </c>
      <c r="F200" s="81">
        <v>900</v>
      </c>
      <c r="G200" s="79">
        <f t="shared" si="10"/>
        <v>0.2727272727272727</v>
      </c>
    </row>
    <row r="201" spans="1:7" ht="19.5" customHeight="1" outlineLevel="1">
      <c r="A201" s="76"/>
      <c r="B201" s="76"/>
      <c r="C201" s="76" t="s">
        <v>175</v>
      </c>
      <c r="D201" s="77" t="s">
        <v>176</v>
      </c>
      <c r="E201" s="80">
        <v>3400</v>
      </c>
      <c r="F201" s="81">
        <v>2941.54</v>
      </c>
      <c r="G201" s="79">
        <f t="shared" si="10"/>
        <v>0.8651588235294118</v>
      </c>
    </row>
    <row r="202" spans="1:7" ht="19.5" customHeight="1" outlineLevel="1">
      <c r="A202" s="76"/>
      <c r="B202" s="76"/>
      <c r="C202" s="76" t="s">
        <v>187</v>
      </c>
      <c r="D202" s="77" t="s">
        <v>188</v>
      </c>
      <c r="E202" s="80">
        <v>400</v>
      </c>
      <c r="F202" s="81">
        <v>0</v>
      </c>
      <c r="G202" s="79"/>
    </row>
    <row r="203" spans="1:7" ht="19.5" customHeight="1" outlineLevel="1">
      <c r="A203" s="76"/>
      <c r="B203" s="76"/>
      <c r="C203" s="76" t="s">
        <v>180</v>
      </c>
      <c r="D203" s="77" t="s">
        <v>181</v>
      </c>
      <c r="E203" s="80">
        <v>14400</v>
      </c>
      <c r="F203" s="81">
        <v>10800</v>
      </c>
      <c r="G203" s="79">
        <f aca="true" t="shared" si="11" ref="G203:G214">F203/E203</f>
        <v>0.75</v>
      </c>
    </row>
    <row r="204" spans="1:7" ht="19.5" customHeight="1">
      <c r="A204" s="76"/>
      <c r="B204" s="76" t="s">
        <v>248</v>
      </c>
      <c r="C204" s="76"/>
      <c r="D204" s="77" t="s">
        <v>66</v>
      </c>
      <c r="E204" s="78">
        <v>442705.36</v>
      </c>
      <c r="F204" s="85">
        <v>234669.74</v>
      </c>
      <c r="G204" s="79">
        <f t="shared" si="11"/>
        <v>0.5300810905022699</v>
      </c>
    </row>
    <row r="205" spans="1:7" ht="17.25" customHeight="1" outlineLevel="1">
      <c r="A205" s="76"/>
      <c r="B205" s="76"/>
      <c r="C205" s="76" t="s">
        <v>169</v>
      </c>
      <c r="D205" s="77" t="s">
        <v>170</v>
      </c>
      <c r="E205" s="80">
        <v>13867</v>
      </c>
      <c r="F205" s="81">
        <v>6283.2</v>
      </c>
      <c r="G205" s="79">
        <f t="shared" si="11"/>
        <v>0.4531044926804644</v>
      </c>
    </row>
    <row r="206" spans="1:7" ht="17.25" customHeight="1" outlineLevel="1">
      <c r="A206" s="76"/>
      <c r="B206" s="76"/>
      <c r="C206" s="76" t="s">
        <v>171</v>
      </c>
      <c r="D206" s="77" t="s">
        <v>172</v>
      </c>
      <c r="E206" s="80">
        <v>233953</v>
      </c>
      <c r="F206" s="81">
        <v>109469.51</v>
      </c>
      <c r="G206" s="79">
        <f t="shared" si="11"/>
        <v>0.4679124012087898</v>
      </c>
    </row>
    <row r="207" spans="1:7" ht="17.25" customHeight="1" outlineLevel="1">
      <c r="A207" s="76"/>
      <c r="B207" s="76"/>
      <c r="C207" s="76" t="s">
        <v>173</v>
      </c>
      <c r="D207" s="77" t="s">
        <v>174</v>
      </c>
      <c r="E207" s="80">
        <v>18051</v>
      </c>
      <c r="F207" s="81">
        <v>17775.65</v>
      </c>
      <c r="G207" s="79">
        <f t="shared" si="11"/>
        <v>0.9847459974516648</v>
      </c>
    </row>
    <row r="208" spans="1:7" ht="17.25" customHeight="1" outlineLevel="1">
      <c r="A208" s="76"/>
      <c r="B208" s="76"/>
      <c r="C208" s="76" t="s">
        <v>123</v>
      </c>
      <c r="D208" s="77" t="s">
        <v>124</v>
      </c>
      <c r="E208" s="80">
        <v>44966</v>
      </c>
      <c r="F208" s="81">
        <v>21582.35</v>
      </c>
      <c r="G208" s="79">
        <f t="shared" si="11"/>
        <v>0.47997042209669527</v>
      </c>
    </row>
    <row r="209" spans="1:7" ht="17.25" customHeight="1" outlineLevel="1">
      <c r="A209" s="76"/>
      <c r="B209" s="76"/>
      <c r="C209" s="76" t="s">
        <v>125</v>
      </c>
      <c r="D209" s="77" t="s">
        <v>126</v>
      </c>
      <c r="E209" s="80">
        <v>6443</v>
      </c>
      <c r="F209" s="81">
        <v>2804.67</v>
      </c>
      <c r="G209" s="79">
        <f t="shared" si="11"/>
        <v>0.4353049821511718</v>
      </c>
    </row>
    <row r="210" spans="1:7" ht="17.25" customHeight="1" outlineLevel="1">
      <c r="A210" s="76"/>
      <c r="B210" s="76"/>
      <c r="C210" s="76" t="s">
        <v>115</v>
      </c>
      <c r="D210" s="77" t="s">
        <v>116</v>
      </c>
      <c r="E210" s="80">
        <v>6000</v>
      </c>
      <c r="F210" s="81">
        <v>0</v>
      </c>
      <c r="G210" s="79">
        <f t="shared" si="11"/>
        <v>0</v>
      </c>
    </row>
    <row r="211" spans="1:7" ht="17.25" customHeight="1" outlineLevel="1">
      <c r="A211" s="76"/>
      <c r="B211" s="76"/>
      <c r="C211" s="76" t="s">
        <v>175</v>
      </c>
      <c r="D211" s="77" t="s">
        <v>176</v>
      </c>
      <c r="E211" s="80">
        <v>3030</v>
      </c>
      <c r="F211" s="81">
        <v>867.77</v>
      </c>
      <c r="G211" s="79">
        <f t="shared" si="11"/>
        <v>0.2863927392739274</v>
      </c>
    </row>
    <row r="212" spans="1:7" ht="17.25" customHeight="1" outlineLevel="1">
      <c r="A212" s="76"/>
      <c r="B212" s="76"/>
      <c r="C212" s="76" t="s">
        <v>129</v>
      </c>
      <c r="D212" s="77" t="s">
        <v>146</v>
      </c>
      <c r="E212" s="80">
        <v>23300</v>
      </c>
      <c r="F212" s="81">
        <v>9898.19</v>
      </c>
      <c r="G212" s="79">
        <f t="shared" si="11"/>
        <v>0.4248150214592275</v>
      </c>
    </row>
    <row r="213" spans="1:7" ht="17.25" customHeight="1" outlineLevel="1">
      <c r="A213" s="76"/>
      <c r="B213" s="76"/>
      <c r="C213" s="76" t="s">
        <v>117</v>
      </c>
      <c r="D213" s="77" t="s">
        <v>118</v>
      </c>
      <c r="E213" s="80">
        <v>5000</v>
      </c>
      <c r="F213" s="81">
        <v>1073.79</v>
      </c>
      <c r="G213" s="79">
        <f t="shared" si="11"/>
        <v>0.214758</v>
      </c>
    </row>
    <row r="214" spans="1:7" ht="17.25" customHeight="1" outlineLevel="1">
      <c r="A214" s="76"/>
      <c r="B214" s="76"/>
      <c r="C214" s="76" t="s">
        <v>132</v>
      </c>
      <c r="D214" s="77" t="s">
        <v>197</v>
      </c>
      <c r="E214" s="80">
        <v>2200</v>
      </c>
      <c r="F214" s="81">
        <v>1154.89</v>
      </c>
      <c r="G214" s="79">
        <f t="shared" si="11"/>
        <v>0.52495</v>
      </c>
    </row>
    <row r="215" spans="1:7" ht="17.25" customHeight="1" outlineLevel="1">
      <c r="A215" s="76"/>
      <c r="B215" s="76"/>
      <c r="C215" s="76" t="s">
        <v>134</v>
      </c>
      <c r="D215" s="77" t="s">
        <v>159</v>
      </c>
      <c r="E215" s="80">
        <v>70000</v>
      </c>
      <c r="F215" s="81">
        <v>51838.2</v>
      </c>
      <c r="G215" s="79"/>
    </row>
    <row r="216" spans="1:7" ht="15.75" customHeight="1" outlineLevel="1">
      <c r="A216" s="76"/>
      <c r="B216" s="76"/>
      <c r="C216" s="76" t="s">
        <v>180</v>
      </c>
      <c r="D216" s="77" t="s">
        <v>181</v>
      </c>
      <c r="E216" s="80">
        <v>15895.36</v>
      </c>
      <c r="F216" s="81">
        <v>11921.52</v>
      </c>
      <c r="G216" s="79">
        <f aca="true" t="shared" si="12" ref="G216:G239">F216/E216</f>
        <v>0.75</v>
      </c>
    </row>
    <row r="217" spans="1:7" ht="28.5" customHeight="1" outlineLevel="1">
      <c r="A217" s="76"/>
      <c r="B217" s="76" t="s">
        <v>249</v>
      </c>
      <c r="C217" s="76"/>
      <c r="D217" s="77" t="s">
        <v>250</v>
      </c>
      <c r="E217" s="78">
        <v>58500</v>
      </c>
      <c r="F217" s="85">
        <v>14626.08</v>
      </c>
      <c r="G217" s="79">
        <f t="shared" si="12"/>
        <v>0.2500184615384615</v>
      </c>
    </row>
    <row r="218" spans="1:7" ht="42" customHeight="1" outlineLevel="1">
      <c r="A218" s="76"/>
      <c r="B218" s="76"/>
      <c r="C218" s="76" t="s">
        <v>251</v>
      </c>
      <c r="D218" s="77" t="s">
        <v>252</v>
      </c>
      <c r="E218" s="80">
        <v>58500</v>
      </c>
      <c r="F218" s="81">
        <v>14626.08</v>
      </c>
      <c r="G218" s="79">
        <f t="shared" si="12"/>
        <v>0.2500184615384615</v>
      </c>
    </row>
    <row r="219" spans="1:7" ht="18.75" customHeight="1">
      <c r="A219" s="76"/>
      <c r="B219" s="76" t="s">
        <v>253</v>
      </c>
      <c r="C219" s="76"/>
      <c r="D219" s="77" t="s">
        <v>68</v>
      </c>
      <c r="E219" s="78">
        <v>1552690</v>
      </c>
      <c r="F219" s="85">
        <v>809777.29</v>
      </c>
      <c r="G219" s="79">
        <f t="shared" si="12"/>
        <v>0.5215318511744135</v>
      </c>
    </row>
    <row r="220" spans="1:7" ht="19.5" customHeight="1" outlineLevel="1">
      <c r="A220" s="76"/>
      <c r="B220" s="76"/>
      <c r="C220" s="76" t="s">
        <v>169</v>
      </c>
      <c r="D220" s="77" t="s">
        <v>170</v>
      </c>
      <c r="E220" s="80">
        <v>87312</v>
      </c>
      <c r="F220" s="81">
        <v>44378.38</v>
      </c>
      <c r="G220" s="79">
        <f t="shared" si="12"/>
        <v>0.5082735477368517</v>
      </c>
    </row>
    <row r="221" spans="1:7" ht="19.5" customHeight="1">
      <c r="A221" s="76"/>
      <c r="B221" s="76"/>
      <c r="C221" s="76" t="s">
        <v>171</v>
      </c>
      <c r="D221" s="77" t="s">
        <v>172</v>
      </c>
      <c r="E221" s="80">
        <v>1070731</v>
      </c>
      <c r="F221" s="81">
        <v>517006.65</v>
      </c>
      <c r="G221" s="79">
        <f t="shared" si="12"/>
        <v>0.4828539100857265</v>
      </c>
    </row>
    <row r="222" spans="1:7" ht="19.5" customHeight="1" outlineLevel="1">
      <c r="A222" s="76"/>
      <c r="B222" s="76"/>
      <c r="C222" s="76" t="s">
        <v>173</v>
      </c>
      <c r="D222" s="77" t="s">
        <v>174</v>
      </c>
      <c r="E222" s="80">
        <v>79600</v>
      </c>
      <c r="F222" s="81">
        <v>79307.09</v>
      </c>
      <c r="G222" s="79">
        <f t="shared" si="12"/>
        <v>0.9963202261306532</v>
      </c>
    </row>
    <row r="223" spans="1:7" ht="15" customHeight="1" outlineLevel="1">
      <c r="A223" s="76"/>
      <c r="B223" s="76"/>
      <c r="C223" s="76" t="s">
        <v>123</v>
      </c>
      <c r="D223" s="77" t="s">
        <v>124</v>
      </c>
      <c r="E223" s="80">
        <v>208282</v>
      </c>
      <c r="F223" s="81">
        <v>102730.44</v>
      </c>
      <c r="G223" s="79">
        <f t="shared" si="12"/>
        <v>0.49322764329130697</v>
      </c>
    </row>
    <row r="224" spans="1:7" ht="19.5" customHeight="1" outlineLevel="1">
      <c r="A224" s="76"/>
      <c r="B224" s="76"/>
      <c r="C224" s="76" t="s">
        <v>125</v>
      </c>
      <c r="D224" s="77" t="s">
        <v>126</v>
      </c>
      <c r="E224" s="80">
        <v>29843</v>
      </c>
      <c r="F224" s="81">
        <v>13405.06</v>
      </c>
      <c r="G224" s="79">
        <f t="shared" si="12"/>
        <v>0.4491860737861475</v>
      </c>
    </row>
    <row r="225" spans="1:7" ht="19.5" customHeight="1" outlineLevel="1">
      <c r="A225" s="76"/>
      <c r="B225" s="76"/>
      <c r="C225" s="76" t="s">
        <v>175</v>
      </c>
      <c r="D225" s="77" t="s">
        <v>176</v>
      </c>
      <c r="E225" s="80">
        <v>6900</v>
      </c>
      <c r="F225" s="81">
        <v>516.01</v>
      </c>
      <c r="G225" s="79">
        <f t="shared" si="12"/>
        <v>0.07478405797101449</v>
      </c>
    </row>
    <row r="226" spans="1:7" ht="19.5" customHeight="1" outlineLevel="1">
      <c r="A226" s="76"/>
      <c r="B226" s="76"/>
      <c r="C226" s="76" t="s">
        <v>117</v>
      </c>
      <c r="D226" s="77" t="s">
        <v>118</v>
      </c>
      <c r="E226" s="80">
        <v>900</v>
      </c>
      <c r="F226" s="81">
        <v>71.5</v>
      </c>
      <c r="G226" s="79">
        <f t="shared" si="12"/>
        <v>0.07944444444444444</v>
      </c>
    </row>
    <row r="227" spans="1:7" ht="19.5" customHeight="1" outlineLevel="1">
      <c r="A227" s="76"/>
      <c r="B227" s="76"/>
      <c r="C227" s="76" t="s">
        <v>187</v>
      </c>
      <c r="D227" s="77" t="s">
        <v>188</v>
      </c>
      <c r="E227" s="80">
        <v>3200</v>
      </c>
      <c r="F227" s="81">
        <v>2920.66</v>
      </c>
      <c r="G227" s="79">
        <f t="shared" si="12"/>
        <v>0.9127062499999999</v>
      </c>
    </row>
    <row r="228" spans="1:7" ht="19.5" customHeight="1" outlineLevel="1">
      <c r="A228" s="76"/>
      <c r="B228" s="76"/>
      <c r="C228" s="76" t="s">
        <v>180</v>
      </c>
      <c r="D228" s="77" t="s">
        <v>181</v>
      </c>
      <c r="E228" s="80">
        <v>65922</v>
      </c>
      <c r="F228" s="81">
        <v>49441.5</v>
      </c>
      <c r="G228" s="79">
        <f t="shared" si="12"/>
        <v>0.75</v>
      </c>
    </row>
    <row r="229" spans="1:7" ht="19.5" customHeight="1">
      <c r="A229" s="76"/>
      <c r="B229" s="76" t="s">
        <v>254</v>
      </c>
      <c r="C229" s="76"/>
      <c r="D229" s="77" t="s">
        <v>69</v>
      </c>
      <c r="E229" s="78">
        <v>362889.51</v>
      </c>
      <c r="F229" s="85">
        <v>213111.39</v>
      </c>
      <c r="G229" s="79">
        <f t="shared" si="12"/>
        <v>0.5872624700559683</v>
      </c>
    </row>
    <row r="230" spans="1:7" ht="19.5" customHeight="1">
      <c r="A230" s="76"/>
      <c r="B230" s="76"/>
      <c r="C230" s="76" t="s">
        <v>169</v>
      </c>
      <c r="D230" s="77" t="s">
        <v>170</v>
      </c>
      <c r="E230" s="80">
        <v>500</v>
      </c>
      <c r="F230" s="81">
        <v>121.48</v>
      </c>
      <c r="G230" s="79">
        <f t="shared" si="12"/>
        <v>0.24296</v>
      </c>
    </row>
    <row r="231" spans="1:7" ht="19.5" customHeight="1" outlineLevel="1">
      <c r="A231" s="76"/>
      <c r="B231" s="76"/>
      <c r="C231" s="76" t="s">
        <v>171</v>
      </c>
      <c r="D231" s="77" t="s">
        <v>172</v>
      </c>
      <c r="E231" s="80">
        <v>72205</v>
      </c>
      <c r="F231" s="81">
        <v>38052.1</v>
      </c>
      <c r="G231" s="79">
        <f t="shared" si="12"/>
        <v>0.5270009002146665</v>
      </c>
    </row>
    <row r="232" spans="1:7" ht="19.5" customHeight="1" outlineLevel="1">
      <c r="A232" s="76"/>
      <c r="B232" s="76"/>
      <c r="C232" s="76" t="s">
        <v>173</v>
      </c>
      <c r="D232" s="77" t="s">
        <v>190</v>
      </c>
      <c r="E232" s="80">
        <v>5939</v>
      </c>
      <c r="F232" s="81">
        <v>5938.05</v>
      </c>
      <c r="G232" s="79">
        <f t="shared" si="12"/>
        <v>0.9998400404108436</v>
      </c>
    </row>
    <row r="233" spans="1:7" ht="19.5" customHeight="1" outlineLevel="1">
      <c r="A233" s="76"/>
      <c r="B233" s="76"/>
      <c r="C233" s="76" t="s">
        <v>123</v>
      </c>
      <c r="D233" s="77" t="s">
        <v>124</v>
      </c>
      <c r="E233" s="80">
        <v>13026</v>
      </c>
      <c r="F233" s="81">
        <v>6653.98</v>
      </c>
      <c r="G233" s="79">
        <f t="shared" si="12"/>
        <v>0.5108229694457239</v>
      </c>
    </row>
    <row r="234" spans="1:7" ht="19.5" customHeight="1" outlineLevel="1">
      <c r="A234" s="76"/>
      <c r="B234" s="76"/>
      <c r="C234" s="76" t="s">
        <v>125</v>
      </c>
      <c r="D234" s="77" t="s">
        <v>126</v>
      </c>
      <c r="E234" s="80">
        <v>1856</v>
      </c>
      <c r="F234" s="81">
        <v>984.37</v>
      </c>
      <c r="G234" s="79">
        <f t="shared" si="12"/>
        <v>0.5303717672413794</v>
      </c>
    </row>
    <row r="235" spans="1:7" ht="19.5" customHeight="1" outlineLevel="1">
      <c r="A235" s="76"/>
      <c r="B235" s="76"/>
      <c r="C235" s="76" t="s">
        <v>127</v>
      </c>
      <c r="D235" s="77" t="s">
        <v>128</v>
      </c>
      <c r="E235" s="80">
        <v>3500</v>
      </c>
      <c r="F235" s="81">
        <v>1501.63</v>
      </c>
      <c r="G235" s="79">
        <f t="shared" si="12"/>
        <v>0.4290371428571429</v>
      </c>
    </row>
    <row r="236" spans="1:7" ht="19.5" customHeight="1" outlineLevel="1">
      <c r="A236" s="76"/>
      <c r="B236" s="76"/>
      <c r="C236" s="76" t="s">
        <v>115</v>
      </c>
      <c r="D236" s="77" t="s">
        <v>116</v>
      </c>
      <c r="E236" s="80">
        <v>99600</v>
      </c>
      <c r="F236" s="81">
        <v>52502.09</v>
      </c>
      <c r="G236" s="79">
        <f t="shared" si="12"/>
        <v>0.5271294176706827</v>
      </c>
    </row>
    <row r="237" spans="1:7" ht="19.5" customHeight="1" outlineLevel="1">
      <c r="A237" s="76"/>
      <c r="B237" s="76"/>
      <c r="C237" s="76" t="s">
        <v>177</v>
      </c>
      <c r="D237" s="77" t="s">
        <v>178</v>
      </c>
      <c r="E237" s="80">
        <v>500</v>
      </c>
      <c r="F237" s="81">
        <v>0</v>
      </c>
      <c r="G237" s="79">
        <f t="shared" si="12"/>
        <v>0</v>
      </c>
    </row>
    <row r="238" spans="1:7" ht="19.5" customHeight="1" outlineLevel="1">
      <c r="A238" s="76"/>
      <c r="B238" s="76"/>
      <c r="C238" s="76" t="s">
        <v>117</v>
      </c>
      <c r="D238" s="77" t="s">
        <v>118</v>
      </c>
      <c r="E238" s="80">
        <v>148328.05</v>
      </c>
      <c r="F238" s="81">
        <v>98790.99</v>
      </c>
      <c r="G238" s="79">
        <f t="shared" si="12"/>
        <v>0.6660303968130101</v>
      </c>
    </row>
    <row r="239" spans="1:7" ht="19.5" customHeight="1" outlineLevel="1">
      <c r="A239" s="76"/>
      <c r="B239" s="76"/>
      <c r="C239" s="76" t="s">
        <v>134</v>
      </c>
      <c r="D239" s="77" t="s">
        <v>159</v>
      </c>
      <c r="E239" s="80">
        <v>13000</v>
      </c>
      <c r="F239" s="81">
        <v>5658</v>
      </c>
      <c r="G239" s="79">
        <f t="shared" si="12"/>
        <v>0.43523076923076925</v>
      </c>
    </row>
    <row r="240" spans="1:7" ht="19.5" customHeight="1" outlineLevel="1">
      <c r="A240" s="76"/>
      <c r="B240" s="76"/>
      <c r="C240" s="76" t="s">
        <v>180</v>
      </c>
      <c r="D240" s="77" t="s">
        <v>181</v>
      </c>
      <c r="E240" s="80">
        <v>3099.46</v>
      </c>
      <c r="F240" s="81">
        <v>2324.6</v>
      </c>
      <c r="G240" s="79"/>
    </row>
    <row r="241" spans="1:7" ht="39.75" customHeight="1" outlineLevel="1">
      <c r="A241" s="76"/>
      <c r="B241" s="76"/>
      <c r="C241" s="76" t="s">
        <v>182</v>
      </c>
      <c r="D241" s="77" t="s">
        <v>255</v>
      </c>
      <c r="E241" s="80">
        <v>200</v>
      </c>
      <c r="F241" s="81">
        <v>0</v>
      </c>
      <c r="G241" s="79">
        <f aca="true" t="shared" si="13" ref="G241:G251">F241/E241</f>
        <v>0</v>
      </c>
    </row>
    <row r="242" spans="1:7" ht="19.5" customHeight="1" outlineLevel="1">
      <c r="A242" s="76"/>
      <c r="B242" s="76"/>
      <c r="C242" s="76" t="s">
        <v>256</v>
      </c>
      <c r="D242" s="77" t="s">
        <v>257</v>
      </c>
      <c r="E242" s="80">
        <v>1136</v>
      </c>
      <c r="F242" s="81">
        <v>584.1</v>
      </c>
      <c r="G242" s="79">
        <f t="shared" si="13"/>
        <v>0.5141725352112676</v>
      </c>
    </row>
    <row r="243" spans="1:7" ht="19.5" customHeight="1">
      <c r="A243" s="76"/>
      <c r="B243" s="76" t="s">
        <v>258</v>
      </c>
      <c r="C243" s="76"/>
      <c r="D243" s="77" t="s">
        <v>70</v>
      </c>
      <c r="E243" s="78">
        <v>274527.08</v>
      </c>
      <c r="F243" s="85">
        <v>137333.42</v>
      </c>
      <c r="G243" s="79">
        <f t="shared" si="13"/>
        <v>0.5002545468374194</v>
      </c>
    </row>
    <row r="244" spans="1:7" ht="19.5" customHeight="1">
      <c r="A244" s="76"/>
      <c r="B244" s="76"/>
      <c r="C244" s="76" t="s">
        <v>169</v>
      </c>
      <c r="D244" s="77" t="s">
        <v>170</v>
      </c>
      <c r="E244" s="80">
        <v>500</v>
      </c>
      <c r="F244" s="81">
        <v>250</v>
      </c>
      <c r="G244" s="79">
        <f t="shared" si="13"/>
        <v>0.5</v>
      </c>
    </row>
    <row r="245" spans="1:7" ht="19.5" customHeight="1">
      <c r="A245" s="76"/>
      <c r="B245" s="76"/>
      <c r="C245" s="76" t="s">
        <v>171</v>
      </c>
      <c r="D245" s="77" t="s">
        <v>172</v>
      </c>
      <c r="E245" s="80">
        <v>183050</v>
      </c>
      <c r="F245" s="81">
        <v>86018.36</v>
      </c>
      <c r="G245" s="79">
        <f t="shared" si="13"/>
        <v>0.46991729035782576</v>
      </c>
    </row>
    <row r="246" spans="1:7" ht="19.5" customHeight="1">
      <c r="A246" s="76"/>
      <c r="B246" s="76"/>
      <c r="C246" s="76" t="s">
        <v>173</v>
      </c>
      <c r="D246" s="77" t="s">
        <v>174</v>
      </c>
      <c r="E246" s="80">
        <v>15437</v>
      </c>
      <c r="F246" s="81">
        <v>15195.37</v>
      </c>
      <c r="G246" s="79">
        <f t="shared" si="13"/>
        <v>0.9843473472825032</v>
      </c>
    </row>
    <row r="247" spans="1:7" ht="19.5" customHeight="1">
      <c r="A247" s="76"/>
      <c r="B247" s="76"/>
      <c r="C247" s="76" t="s">
        <v>123</v>
      </c>
      <c r="D247" s="77" t="s">
        <v>124</v>
      </c>
      <c r="E247" s="80">
        <v>33831</v>
      </c>
      <c r="F247" s="81">
        <v>16230.76</v>
      </c>
      <c r="G247" s="79">
        <f t="shared" si="13"/>
        <v>0.4797599834471343</v>
      </c>
    </row>
    <row r="248" spans="1:7" ht="19.5" customHeight="1">
      <c r="A248" s="76"/>
      <c r="B248" s="76"/>
      <c r="C248" s="76" t="s">
        <v>125</v>
      </c>
      <c r="D248" s="77" t="s">
        <v>126</v>
      </c>
      <c r="E248" s="80">
        <v>4863</v>
      </c>
      <c r="F248" s="81">
        <v>1841.13</v>
      </c>
      <c r="G248" s="79">
        <f t="shared" si="13"/>
        <v>0.3785996298581123</v>
      </c>
    </row>
    <row r="249" spans="1:7" ht="19.5" customHeight="1">
      <c r="A249" s="76"/>
      <c r="B249" s="76"/>
      <c r="C249" s="76" t="s">
        <v>115</v>
      </c>
      <c r="D249" s="77" t="s">
        <v>116</v>
      </c>
      <c r="E249" s="80">
        <v>7200</v>
      </c>
      <c r="F249" s="81">
        <v>2656.43</v>
      </c>
      <c r="G249" s="79">
        <f t="shared" si="13"/>
        <v>0.3689486111111111</v>
      </c>
    </row>
    <row r="250" spans="1:7" ht="19.5" customHeight="1">
      <c r="A250" s="76"/>
      <c r="B250" s="76"/>
      <c r="C250" s="76" t="s">
        <v>177</v>
      </c>
      <c r="D250" s="77" t="s">
        <v>178</v>
      </c>
      <c r="E250" s="80">
        <v>200</v>
      </c>
      <c r="F250" s="81">
        <v>35</v>
      </c>
      <c r="G250" s="79">
        <f t="shared" si="13"/>
        <v>0.175</v>
      </c>
    </row>
    <row r="251" spans="1:7" ht="16.5" customHeight="1">
      <c r="A251" s="76"/>
      <c r="B251" s="76"/>
      <c r="C251" s="76" t="s">
        <v>117</v>
      </c>
      <c r="D251" s="77" t="s">
        <v>118</v>
      </c>
      <c r="E251" s="80">
        <v>15520</v>
      </c>
      <c r="F251" s="81">
        <v>8627.85</v>
      </c>
      <c r="G251" s="79">
        <f t="shared" si="13"/>
        <v>0.5559181701030929</v>
      </c>
    </row>
    <row r="252" spans="1:7" ht="23.25" customHeight="1">
      <c r="A252" s="76"/>
      <c r="B252" s="76"/>
      <c r="C252" s="76" t="s">
        <v>195</v>
      </c>
      <c r="D252" s="77" t="s">
        <v>259</v>
      </c>
      <c r="E252" s="80">
        <v>1000</v>
      </c>
      <c r="F252" s="81">
        <v>453.89</v>
      </c>
      <c r="G252" s="79"/>
    </row>
    <row r="253" spans="1:7" ht="19.5" customHeight="1">
      <c r="A253" s="76"/>
      <c r="B253" s="76"/>
      <c r="C253" s="76" t="s">
        <v>132</v>
      </c>
      <c r="D253" s="77" t="s">
        <v>197</v>
      </c>
      <c r="E253" s="80">
        <v>3000</v>
      </c>
      <c r="F253" s="81">
        <v>1021.27</v>
      </c>
      <c r="G253" s="79">
        <f>F253/E253</f>
        <v>0.3404233333333333</v>
      </c>
    </row>
    <row r="254" spans="1:7" ht="19.5" customHeight="1">
      <c r="A254" s="76"/>
      <c r="B254" s="76"/>
      <c r="C254" s="76" t="s">
        <v>187</v>
      </c>
      <c r="D254" s="77" t="s">
        <v>188</v>
      </c>
      <c r="E254" s="80">
        <v>1300</v>
      </c>
      <c r="F254" s="81">
        <v>844.99</v>
      </c>
      <c r="G254" s="79">
        <f>F254/E254</f>
        <v>0.6499923076923076</v>
      </c>
    </row>
    <row r="255" spans="1:7" ht="19.5" customHeight="1">
      <c r="A255" s="76"/>
      <c r="B255" s="76"/>
      <c r="C255" s="76" t="s">
        <v>180</v>
      </c>
      <c r="D255" s="77" t="s">
        <v>181</v>
      </c>
      <c r="E255" s="80">
        <v>4011.08</v>
      </c>
      <c r="F255" s="81">
        <v>3008.3</v>
      </c>
      <c r="G255" s="79">
        <f>F255/E255</f>
        <v>0.7499975069058707</v>
      </c>
    </row>
    <row r="256" spans="1:7" ht="19.5" customHeight="1">
      <c r="A256" s="76"/>
      <c r="B256" s="76"/>
      <c r="C256" s="76" t="s">
        <v>152</v>
      </c>
      <c r="D256" s="77" t="s">
        <v>153</v>
      </c>
      <c r="E256" s="80">
        <v>415</v>
      </c>
      <c r="F256" s="81">
        <v>210</v>
      </c>
      <c r="G256" s="79"/>
    </row>
    <row r="257" spans="1:7" ht="36.75" customHeight="1">
      <c r="A257" s="76"/>
      <c r="B257" s="76"/>
      <c r="C257" s="76" t="s">
        <v>182</v>
      </c>
      <c r="D257" s="77" t="s">
        <v>228</v>
      </c>
      <c r="E257" s="80">
        <v>4200</v>
      </c>
      <c r="F257" s="81">
        <v>940.07</v>
      </c>
      <c r="G257" s="79">
        <f aca="true" t="shared" si="14" ref="G257:G263">F257/E257</f>
        <v>0.22382619047619048</v>
      </c>
    </row>
    <row r="258" spans="1:7" ht="19.5" customHeight="1">
      <c r="A258" s="76"/>
      <c r="B258" s="76" t="s">
        <v>260</v>
      </c>
      <c r="C258" s="76"/>
      <c r="D258" s="77" t="s">
        <v>71</v>
      </c>
      <c r="E258" s="78">
        <v>28656</v>
      </c>
      <c r="F258" s="85">
        <v>7469.17</v>
      </c>
      <c r="G258" s="79">
        <f t="shared" si="14"/>
        <v>0.26064942769402566</v>
      </c>
    </row>
    <row r="259" spans="1:7" ht="19.5" customHeight="1" outlineLevel="1">
      <c r="A259" s="76"/>
      <c r="B259" s="76"/>
      <c r="C259" s="76" t="s">
        <v>117</v>
      </c>
      <c r="D259" s="77" t="s">
        <v>118</v>
      </c>
      <c r="E259" s="80">
        <v>19156</v>
      </c>
      <c r="F259" s="81">
        <v>3450</v>
      </c>
      <c r="G259" s="79">
        <f t="shared" si="14"/>
        <v>0.18010022969304657</v>
      </c>
    </row>
    <row r="260" spans="1:7" ht="19.5" customHeight="1" outlineLevel="1">
      <c r="A260" s="76"/>
      <c r="B260" s="76"/>
      <c r="C260" s="76" t="s">
        <v>187</v>
      </c>
      <c r="D260" s="77" t="s">
        <v>188</v>
      </c>
      <c r="E260" s="80">
        <v>4000</v>
      </c>
      <c r="F260" s="81">
        <v>2323.17</v>
      </c>
      <c r="G260" s="79">
        <f t="shared" si="14"/>
        <v>0.5807925</v>
      </c>
    </row>
    <row r="261" spans="1:7" ht="30.75" customHeight="1" outlineLevel="1">
      <c r="A261" s="76"/>
      <c r="B261" s="76"/>
      <c r="C261" s="76" t="s">
        <v>182</v>
      </c>
      <c r="D261" s="77" t="s">
        <v>228</v>
      </c>
      <c r="E261" s="80">
        <v>5500</v>
      </c>
      <c r="F261" s="81">
        <v>1696</v>
      </c>
      <c r="G261" s="79">
        <f t="shared" si="14"/>
        <v>0.30836363636363634</v>
      </c>
    </row>
    <row r="262" spans="1:7" ht="19.5" customHeight="1">
      <c r="A262" s="76"/>
      <c r="B262" s="76" t="s">
        <v>261</v>
      </c>
      <c r="C262" s="76"/>
      <c r="D262" s="77" t="s">
        <v>49</v>
      </c>
      <c r="E262" s="78">
        <v>91998.37</v>
      </c>
      <c r="F262" s="85">
        <v>71658.79</v>
      </c>
      <c r="G262" s="79">
        <f t="shared" si="14"/>
        <v>0.7789136916230146</v>
      </c>
    </row>
    <row r="263" spans="1:7" ht="36.75" customHeight="1">
      <c r="A263" s="76"/>
      <c r="B263" s="76"/>
      <c r="C263" s="76" t="s">
        <v>208</v>
      </c>
      <c r="D263" s="77" t="s">
        <v>262</v>
      </c>
      <c r="E263" s="80">
        <v>6000</v>
      </c>
      <c r="F263" s="81">
        <v>0</v>
      </c>
      <c r="G263" s="79">
        <f t="shared" si="14"/>
        <v>0</v>
      </c>
    </row>
    <row r="264" spans="1:7" ht="19.5" customHeight="1">
      <c r="A264" s="76"/>
      <c r="B264" s="76"/>
      <c r="C264" s="76" t="s">
        <v>263</v>
      </c>
      <c r="D264" s="77" t="s">
        <v>227</v>
      </c>
      <c r="E264" s="80">
        <v>24429</v>
      </c>
      <c r="F264" s="81">
        <v>18615</v>
      </c>
      <c r="G264" s="79"/>
    </row>
    <row r="265" spans="1:7" ht="19.5" customHeight="1">
      <c r="A265" s="76"/>
      <c r="B265" s="76"/>
      <c r="C265" s="76" t="s">
        <v>264</v>
      </c>
      <c r="D265" s="77" t="s">
        <v>265</v>
      </c>
      <c r="E265" s="80">
        <v>4311</v>
      </c>
      <c r="F265" s="81">
        <v>3285</v>
      </c>
      <c r="G265" s="79"/>
    </row>
    <row r="266" spans="1:7" ht="19.5" customHeight="1">
      <c r="A266" s="76"/>
      <c r="B266" s="76"/>
      <c r="C266" s="76" t="s">
        <v>266</v>
      </c>
      <c r="D266" s="77" t="s">
        <v>176</v>
      </c>
      <c r="E266" s="80">
        <v>23171</v>
      </c>
      <c r="F266" s="81">
        <v>23171</v>
      </c>
      <c r="G266" s="79"/>
    </row>
    <row r="267" spans="1:7" ht="19.5" customHeight="1">
      <c r="A267" s="76"/>
      <c r="B267" s="76"/>
      <c r="C267" s="76" t="s">
        <v>267</v>
      </c>
      <c r="D267" s="77" t="s">
        <v>176</v>
      </c>
      <c r="E267" s="80">
        <v>4089</v>
      </c>
      <c r="F267" s="81">
        <v>4089</v>
      </c>
      <c r="G267" s="79"/>
    </row>
    <row r="268" spans="1:7" ht="19.5" customHeight="1" outlineLevel="1">
      <c r="A268" s="76"/>
      <c r="B268" s="76"/>
      <c r="C268" s="76" t="s">
        <v>180</v>
      </c>
      <c r="D268" s="77" t="s">
        <v>181</v>
      </c>
      <c r="E268" s="80">
        <v>29998.37</v>
      </c>
      <c r="F268" s="81">
        <v>22498.79</v>
      </c>
      <c r="G268" s="79">
        <f aca="true" t="shared" si="15" ref="G268:G285">F268/E268</f>
        <v>0.7500004166893068</v>
      </c>
    </row>
    <row r="269" spans="1:7" ht="19.5" customHeight="1">
      <c r="A269" s="64" t="s">
        <v>268</v>
      </c>
      <c r="B269" s="64"/>
      <c r="C269" s="64"/>
      <c r="D269" s="65" t="s">
        <v>269</v>
      </c>
      <c r="E269" s="66">
        <v>194704.4</v>
      </c>
      <c r="F269" s="84">
        <v>52561.56</v>
      </c>
      <c r="G269" s="67">
        <f t="shared" si="15"/>
        <v>0.26995568667169306</v>
      </c>
    </row>
    <row r="270" spans="1:7" ht="19.5" customHeight="1">
      <c r="A270" s="76"/>
      <c r="B270" s="76" t="s">
        <v>270</v>
      </c>
      <c r="C270" s="76"/>
      <c r="D270" s="77" t="s">
        <v>73</v>
      </c>
      <c r="E270" s="78">
        <v>3000</v>
      </c>
      <c r="F270" s="85">
        <v>700</v>
      </c>
      <c r="G270" s="79">
        <f t="shared" si="15"/>
        <v>0.23333333333333334</v>
      </c>
    </row>
    <row r="271" spans="1:7" ht="19.5" customHeight="1" outlineLevel="1">
      <c r="A271" s="76"/>
      <c r="B271" s="76"/>
      <c r="C271" s="76" t="s">
        <v>115</v>
      </c>
      <c r="D271" s="77" t="s">
        <v>271</v>
      </c>
      <c r="E271" s="80">
        <v>1000</v>
      </c>
      <c r="F271" s="81">
        <v>0</v>
      </c>
      <c r="G271" s="79">
        <f t="shared" si="15"/>
        <v>0</v>
      </c>
    </row>
    <row r="272" spans="1:7" ht="19.5" customHeight="1" outlineLevel="1">
      <c r="A272" s="76"/>
      <c r="B272" s="76"/>
      <c r="C272" s="76" t="s">
        <v>117</v>
      </c>
      <c r="D272" s="77" t="s">
        <v>118</v>
      </c>
      <c r="E272" s="80">
        <v>2000</v>
      </c>
      <c r="F272" s="81">
        <v>700</v>
      </c>
      <c r="G272" s="79">
        <f t="shared" si="15"/>
        <v>0.35</v>
      </c>
    </row>
    <row r="273" spans="1:7" ht="19.5" customHeight="1">
      <c r="A273" s="76"/>
      <c r="B273" s="76" t="s">
        <v>272</v>
      </c>
      <c r="C273" s="76"/>
      <c r="D273" s="77" t="s">
        <v>74</v>
      </c>
      <c r="E273" s="78">
        <v>76872.15</v>
      </c>
      <c r="F273" s="85">
        <v>42036.97</v>
      </c>
      <c r="G273" s="79">
        <f t="shared" si="15"/>
        <v>0.546842647174562</v>
      </c>
    </row>
    <row r="274" spans="1:7" ht="19.5" customHeight="1">
      <c r="A274" s="76"/>
      <c r="B274" s="76"/>
      <c r="C274" s="76" t="s">
        <v>123</v>
      </c>
      <c r="D274" s="77" t="s">
        <v>124</v>
      </c>
      <c r="E274" s="80">
        <v>800</v>
      </c>
      <c r="F274" s="81">
        <v>124.77</v>
      </c>
      <c r="G274" s="79">
        <f t="shared" si="15"/>
        <v>0.1559625</v>
      </c>
    </row>
    <row r="275" spans="1:7" ht="19.5" customHeight="1">
      <c r="A275" s="76"/>
      <c r="B275" s="76"/>
      <c r="C275" s="76" t="s">
        <v>125</v>
      </c>
      <c r="D275" s="77" t="s">
        <v>126</v>
      </c>
      <c r="E275" s="80">
        <v>150</v>
      </c>
      <c r="F275" s="81">
        <v>18.11</v>
      </c>
      <c r="G275" s="79">
        <f t="shared" si="15"/>
        <v>0.12073333333333333</v>
      </c>
    </row>
    <row r="276" spans="1:7" ht="19.5" customHeight="1" outlineLevel="1">
      <c r="A276" s="76"/>
      <c r="B276" s="76"/>
      <c r="C276" s="76" t="s">
        <v>127</v>
      </c>
      <c r="D276" s="77" t="s">
        <v>128</v>
      </c>
      <c r="E276" s="80">
        <v>20000</v>
      </c>
      <c r="F276" s="81">
        <v>9249.64</v>
      </c>
      <c r="G276" s="79">
        <f t="shared" si="15"/>
        <v>0.46248199999999995</v>
      </c>
    </row>
    <row r="277" spans="1:7" ht="19.5" customHeight="1" outlineLevel="1">
      <c r="A277" s="76"/>
      <c r="B277" s="76"/>
      <c r="C277" s="76" t="s">
        <v>115</v>
      </c>
      <c r="D277" s="77" t="s">
        <v>116</v>
      </c>
      <c r="E277" s="80">
        <v>5380</v>
      </c>
      <c r="F277" s="81">
        <v>1514.53</v>
      </c>
      <c r="G277" s="79">
        <f t="shared" si="15"/>
        <v>0.2815111524163569</v>
      </c>
    </row>
    <row r="278" spans="1:7" ht="19.5" customHeight="1" outlineLevel="1">
      <c r="A278" s="76"/>
      <c r="B278" s="76"/>
      <c r="C278" s="76" t="s">
        <v>117</v>
      </c>
      <c r="D278" s="77" t="s">
        <v>118</v>
      </c>
      <c r="E278" s="80">
        <v>50422.15</v>
      </c>
      <c r="F278" s="81">
        <v>31049.92</v>
      </c>
      <c r="G278" s="79">
        <f t="shared" si="15"/>
        <v>0.6157992072928267</v>
      </c>
    </row>
    <row r="279" spans="1:7" ht="19.5" customHeight="1" outlineLevel="1">
      <c r="A279" s="76"/>
      <c r="B279" s="76"/>
      <c r="C279" s="76" t="s">
        <v>134</v>
      </c>
      <c r="D279" s="77" t="s">
        <v>159</v>
      </c>
      <c r="E279" s="80">
        <v>120</v>
      </c>
      <c r="F279" s="81">
        <v>80</v>
      </c>
      <c r="G279" s="79">
        <f t="shared" si="15"/>
        <v>0.6666666666666666</v>
      </c>
    </row>
    <row r="280" spans="1:7" ht="19.5" customHeight="1">
      <c r="A280" s="76"/>
      <c r="B280" s="76" t="s">
        <v>273</v>
      </c>
      <c r="C280" s="76"/>
      <c r="D280" s="77" t="s">
        <v>49</v>
      </c>
      <c r="E280" s="78">
        <v>114832.25</v>
      </c>
      <c r="F280" s="85">
        <v>9824.59</v>
      </c>
      <c r="G280" s="79">
        <f t="shared" si="15"/>
        <v>0.08555601758216877</v>
      </c>
    </row>
    <row r="281" spans="1:7" ht="19.5" customHeight="1">
      <c r="A281" s="76"/>
      <c r="B281" s="76"/>
      <c r="C281" s="76" t="s">
        <v>115</v>
      </c>
      <c r="D281" s="77" t="s">
        <v>116</v>
      </c>
      <c r="E281" s="80">
        <v>1000</v>
      </c>
      <c r="F281" s="81">
        <v>14.9</v>
      </c>
      <c r="G281" s="79">
        <f t="shared" si="15"/>
        <v>0.0149</v>
      </c>
    </row>
    <row r="282" spans="1:7" ht="19.5" customHeight="1">
      <c r="A282" s="76"/>
      <c r="B282" s="76"/>
      <c r="C282" s="76" t="s">
        <v>129</v>
      </c>
      <c r="D282" s="77" t="s">
        <v>146</v>
      </c>
      <c r="E282" s="80">
        <v>11500</v>
      </c>
      <c r="F282" s="81">
        <v>4851.32</v>
      </c>
      <c r="G282" s="79">
        <f t="shared" si="15"/>
        <v>0.42185391304347825</v>
      </c>
    </row>
    <row r="283" spans="1:7" ht="19.5" customHeight="1">
      <c r="A283" s="76"/>
      <c r="B283" s="76"/>
      <c r="C283" s="76" t="s">
        <v>117</v>
      </c>
      <c r="D283" s="77" t="s">
        <v>118</v>
      </c>
      <c r="E283" s="80">
        <v>4000</v>
      </c>
      <c r="F283" s="81">
        <v>490.64</v>
      </c>
      <c r="G283" s="79">
        <f t="shared" si="15"/>
        <v>0.12265999999999999</v>
      </c>
    </row>
    <row r="284" spans="1:7" ht="19.5" customHeight="1">
      <c r="A284" s="76"/>
      <c r="B284" s="76"/>
      <c r="C284" s="76" t="s">
        <v>134</v>
      </c>
      <c r="D284" s="77" t="s">
        <v>159</v>
      </c>
      <c r="E284" s="80">
        <v>1800</v>
      </c>
      <c r="F284" s="81">
        <v>131.5</v>
      </c>
      <c r="G284" s="79">
        <f t="shared" si="15"/>
        <v>0.07305555555555555</v>
      </c>
    </row>
    <row r="285" spans="1:7" ht="19.5" customHeight="1">
      <c r="A285" s="76"/>
      <c r="B285" s="76"/>
      <c r="C285" s="76" t="s">
        <v>152</v>
      </c>
      <c r="D285" s="77" t="s">
        <v>153</v>
      </c>
      <c r="E285" s="80">
        <v>2392</v>
      </c>
      <c r="F285" s="81">
        <v>1195.98</v>
      </c>
      <c r="G285" s="79">
        <f t="shared" si="15"/>
        <v>0.4999916387959866</v>
      </c>
    </row>
    <row r="286" spans="1:7" ht="19.5" customHeight="1">
      <c r="A286" s="76"/>
      <c r="B286" s="76"/>
      <c r="C286" s="76" t="s">
        <v>147</v>
      </c>
      <c r="D286" s="77" t="s">
        <v>274</v>
      </c>
      <c r="E286" s="80">
        <v>91000</v>
      </c>
      <c r="F286" s="81">
        <v>0</v>
      </c>
      <c r="G286" s="79"/>
    </row>
    <row r="287" spans="1:7" ht="32.25" customHeight="1" outlineLevel="1">
      <c r="A287" s="76"/>
      <c r="B287" s="76"/>
      <c r="C287" s="76" t="s">
        <v>163</v>
      </c>
      <c r="D287" s="77" t="s">
        <v>275</v>
      </c>
      <c r="E287" s="80">
        <v>3140.25</v>
      </c>
      <c r="F287" s="81">
        <v>3140.25</v>
      </c>
      <c r="G287" s="79">
        <f>F287/E287</f>
        <v>1</v>
      </c>
    </row>
    <row r="288" spans="1:7" ht="19.5" customHeight="1">
      <c r="A288" s="64" t="s">
        <v>276</v>
      </c>
      <c r="B288" s="64"/>
      <c r="C288" s="64"/>
      <c r="D288" s="65" t="s">
        <v>277</v>
      </c>
      <c r="E288" s="66">
        <v>3117845</v>
      </c>
      <c r="F288" s="84">
        <v>1394432.85</v>
      </c>
      <c r="G288" s="67">
        <f>F288/E288</f>
        <v>0.4472425184702896</v>
      </c>
    </row>
    <row r="289" spans="1:7" ht="19.5" customHeight="1">
      <c r="A289" s="68"/>
      <c r="B289" s="69" t="s">
        <v>278</v>
      </c>
      <c r="C289" s="68"/>
      <c r="D289" s="70" t="s">
        <v>76</v>
      </c>
      <c r="E289" s="74">
        <v>20000</v>
      </c>
      <c r="F289" s="93">
        <v>0</v>
      </c>
      <c r="G289" s="75"/>
    </row>
    <row r="290" spans="1:7" ht="19.5" customHeight="1">
      <c r="A290" s="68"/>
      <c r="B290" s="69"/>
      <c r="C290" s="69" t="s">
        <v>279</v>
      </c>
      <c r="D290" s="70" t="s">
        <v>280</v>
      </c>
      <c r="E290" s="74">
        <v>20000</v>
      </c>
      <c r="F290" s="91">
        <v>0</v>
      </c>
      <c r="G290" s="75"/>
    </row>
    <row r="291" spans="1:7" ht="23.25" customHeight="1">
      <c r="A291" s="76"/>
      <c r="B291" s="76" t="s">
        <v>281</v>
      </c>
      <c r="C291" s="76"/>
      <c r="D291" s="77" t="s">
        <v>78</v>
      </c>
      <c r="E291" s="80">
        <v>5000</v>
      </c>
      <c r="F291" s="94">
        <v>1393.5</v>
      </c>
      <c r="G291" s="79">
        <f>F291/E291</f>
        <v>0.2787</v>
      </c>
    </row>
    <row r="292" spans="1:7" ht="24.75" customHeight="1">
      <c r="A292" s="76"/>
      <c r="B292" s="76"/>
      <c r="C292" s="76" t="s">
        <v>115</v>
      </c>
      <c r="D292" s="77" t="s">
        <v>116</v>
      </c>
      <c r="E292" s="80">
        <v>200</v>
      </c>
      <c r="F292" s="81">
        <v>0</v>
      </c>
      <c r="G292" s="79"/>
    </row>
    <row r="293" spans="1:7" ht="28.5" customHeight="1">
      <c r="A293" s="76"/>
      <c r="B293" s="76"/>
      <c r="C293" s="76" t="s">
        <v>117</v>
      </c>
      <c r="D293" s="77" t="s">
        <v>118</v>
      </c>
      <c r="E293" s="80">
        <v>4800</v>
      </c>
      <c r="F293" s="81">
        <v>1393.5</v>
      </c>
      <c r="G293" s="79"/>
    </row>
    <row r="294" spans="1:7" ht="28.5" customHeight="1">
      <c r="A294" s="76"/>
      <c r="B294" s="76" t="s">
        <v>282</v>
      </c>
      <c r="C294" s="76"/>
      <c r="D294" s="77" t="s">
        <v>79</v>
      </c>
      <c r="E294" s="80">
        <v>10773</v>
      </c>
      <c r="F294" s="94">
        <v>0</v>
      </c>
      <c r="G294" s="79"/>
    </row>
    <row r="295" spans="1:7" ht="28.5" customHeight="1">
      <c r="A295" s="76"/>
      <c r="B295" s="76"/>
      <c r="C295" s="76" t="s">
        <v>123</v>
      </c>
      <c r="D295" s="77" t="s">
        <v>124</v>
      </c>
      <c r="E295" s="80">
        <v>1550</v>
      </c>
      <c r="F295" s="81">
        <v>0</v>
      </c>
      <c r="G295" s="79"/>
    </row>
    <row r="296" spans="1:7" ht="28.5" customHeight="1">
      <c r="A296" s="76"/>
      <c r="B296" s="76"/>
      <c r="C296" s="76" t="s">
        <v>125</v>
      </c>
      <c r="D296" s="77" t="s">
        <v>126</v>
      </c>
      <c r="E296" s="80">
        <v>223</v>
      </c>
      <c r="F296" s="81">
        <v>0</v>
      </c>
      <c r="G296" s="79"/>
    </row>
    <row r="297" spans="1:7" ht="28.5" customHeight="1">
      <c r="A297" s="76"/>
      <c r="B297" s="76"/>
      <c r="C297" s="76" t="s">
        <v>127</v>
      </c>
      <c r="D297" s="77" t="s">
        <v>283</v>
      </c>
      <c r="E297" s="80">
        <v>9000</v>
      </c>
      <c r="F297" s="81">
        <v>0</v>
      </c>
      <c r="G297" s="79"/>
    </row>
    <row r="298" spans="1:7" ht="42.75" customHeight="1">
      <c r="A298" s="76"/>
      <c r="B298" s="76" t="s">
        <v>284</v>
      </c>
      <c r="C298" s="76"/>
      <c r="D298" s="77" t="s">
        <v>285</v>
      </c>
      <c r="E298" s="78">
        <v>1905676</v>
      </c>
      <c r="F298" s="85">
        <v>911164.17</v>
      </c>
      <c r="G298" s="79"/>
    </row>
    <row r="299" spans="1:7" ht="38.25" customHeight="1">
      <c r="A299" s="76"/>
      <c r="B299" s="76"/>
      <c r="C299" s="76" t="s">
        <v>286</v>
      </c>
      <c r="D299" s="77" t="s">
        <v>287</v>
      </c>
      <c r="E299" s="80">
        <v>6000</v>
      </c>
      <c r="F299" s="81">
        <v>3586.4</v>
      </c>
      <c r="G299" s="79">
        <f aca="true" t="shared" si="16" ref="G299:G306">F299/E299</f>
        <v>0.5977333333333333</v>
      </c>
    </row>
    <row r="300" spans="1:7" ht="19.5" customHeight="1" outlineLevel="1">
      <c r="A300" s="76"/>
      <c r="B300" s="76"/>
      <c r="C300" s="76" t="s">
        <v>288</v>
      </c>
      <c r="D300" s="77" t="s">
        <v>289</v>
      </c>
      <c r="E300" s="80">
        <v>1748820</v>
      </c>
      <c r="F300" s="81">
        <v>848174</v>
      </c>
      <c r="G300" s="79">
        <f t="shared" si="16"/>
        <v>0.48499788428769114</v>
      </c>
    </row>
    <row r="301" spans="1:7" ht="19.5" customHeight="1" outlineLevel="1">
      <c r="A301" s="76"/>
      <c r="B301" s="76"/>
      <c r="C301" s="76" t="s">
        <v>171</v>
      </c>
      <c r="D301" s="77" t="s">
        <v>172</v>
      </c>
      <c r="E301" s="80">
        <v>58710</v>
      </c>
      <c r="F301" s="81">
        <v>25106.44</v>
      </c>
      <c r="G301" s="79">
        <f t="shared" si="16"/>
        <v>0.4276348151933231</v>
      </c>
    </row>
    <row r="302" spans="1:7" ht="19.5" customHeight="1" outlineLevel="1">
      <c r="A302" s="76"/>
      <c r="B302" s="76"/>
      <c r="C302" s="76" t="s">
        <v>173</v>
      </c>
      <c r="D302" s="77" t="s">
        <v>174</v>
      </c>
      <c r="E302" s="80">
        <v>4445</v>
      </c>
      <c r="F302" s="81">
        <v>4346.54</v>
      </c>
      <c r="G302" s="79">
        <f t="shared" si="16"/>
        <v>0.9778492688413948</v>
      </c>
    </row>
    <row r="303" spans="1:7" ht="19.5" customHeight="1" outlineLevel="1">
      <c r="A303" s="76"/>
      <c r="B303" s="76"/>
      <c r="C303" s="76" t="s">
        <v>123</v>
      </c>
      <c r="D303" s="77" t="s">
        <v>124</v>
      </c>
      <c r="E303" s="80">
        <v>66619</v>
      </c>
      <c r="F303" s="81">
        <v>23337.96</v>
      </c>
      <c r="G303" s="79">
        <f t="shared" si="16"/>
        <v>0.35031987871327996</v>
      </c>
    </row>
    <row r="304" spans="1:7" ht="19.5" customHeight="1" outlineLevel="1">
      <c r="A304" s="76"/>
      <c r="B304" s="76"/>
      <c r="C304" s="76" t="s">
        <v>125</v>
      </c>
      <c r="D304" s="77" t="s">
        <v>126</v>
      </c>
      <c r="E304" s="80">
        <v>360</v>
      </c>
      <c r="F304" s="81">
        <v>136.24</v>
      </c>
      <c r="G304" s="79">
        <f t="shared" si="16"/>
        <v>0.37844444444444447</v>
      </c>
    </row>
    <row r="305" spans="1:7" ht="19.5" customHeight="1" outlineLevel="1">
      <c r="A305" s="76"/>
      <c r="B305" s="76"/>
      <c r="C305" s="76" t="s">
        <v>115</v>
      </c>
      <c r="D305" s="77" t="s">
        <v>116</v>
      </c>
      <c r="E305" s="80">
        <v>2000</v>
      </c>
      <c r="F305" s="81">
        <v>307.5</v>
      </c>
      <c r="G305" s="79">
        <f t="shared" si="16"/>
        <v>0.15375</v>
      </c>
    </row>
    <row r="306" spans="1:7" ht="19.5" customHeight="1" outlineLevel="1">
      <c r="A306" s="76"/>
      <c r="B306" s="76"/>
      <c r="C306" s="76" t="s">
        <v>117</v>
      </c>
      <c r="D306" s="77" t="s">
        <v>118</v>
      </c>
      <c r="E306" s="80">
        <v>14131</v>
      </c>
      <c r="F306" s="81">
        <v>4468.7</v>
      </c>
      <c r="G306" s="79">
        <f t="shared" si="16"/>
        <v>0.3162338121859741</v>
      </c>
    </row>
    <row r="307" spans="1:7" ht="19.5" customHeight="1" outlineLevel="1">
      <c r="A307" s="76"/>
      <c r="B307" s="76"/>
      <c r="C307" s="76" t="s">
        <v>132</v>
      </c>
      <c r="D307" s="77" t="s">
        <v>197</v>
      </c>
      <c r="E307" s="80">
        <v>450</v>
      </c>
      <c r="F307" s="81">
        <v>94.55</v>
      </c>
      <c r="G307" s="79"/>
    </row>
    <row r="308" spans="1:7" ht="19.5" customHeight="1" outlineLevel="1">
      <c r="A308" s="76"/>
      <c r="B308" s="76"/>
      <c r="C308" s="76" t="s">
        <v>187</v>
      </c>
      <c r="D308" s="77" t="s">
        <v>188</v>
      </c>
      <c r="E308" s="80">
        <v>500</v>
      </c>
      <c r="F308" s="81">
        <v>45.16</v>
      </c>
      <c r="G308" s="79">
        <f aca="true" t="shared" si="17" ref="G308:G314">F308/E308</f>
        <v>0.09032</v>
      </c>
    </row>
    <row r="309" spans="1:7" ht="19.5" customHeight="1" outlineLevel="1">
      <c r="A309" s="76"/>
      <c r="B309" s="76"/>
      <c r="C309" s="76" t="s">
        <v>180</v>
      </c>
      <c r="D309" s="77" t="s">
        <v>181</v>
      </c>
      <c r="E309" s="80">
        <v>1641</v>
      </c>
      <c r="F309" s="81">
        <v>1230.68</v>
      </c>
      <c r="G309" s="79">
        <f t="shared" si="17"/>
        <v>0.7499573430834857</v>
      </c>
    </row>
    <row r="310" spans="1:7" ht="33" customHeight="1" outlineLevel="1">
      <c r="A310" s="76"/>
      <c r="B310" s="76"/>
      <c r="C310" s="76" t="s">
        <v>182</v>
      </c>
      <c r="D310" s="77" t="s">
        <v>228</v>
      </c>
      <c r="E310" s="80">
        <v>2000</v>
      </c>
      <c r="F310" s="81">
        <v>330</v>
      </c>
      <c r="G310" s="79">
        <f t="shared" si="17"/>
        <v>0.165</v>
      </c>
    </row>
    <row r="311" spans="1:7" ht="46.5" customHeight="1">
      <c r="A311" s="76"/>
      <c r="B311" s="76" t="s">
        <v>290</v>
      </c>
      <c r="C311" s="76"/>
      <c r="D311" s="77" t="s">
        <v>291</v>
      </c>
      <c r="E311" s="78">
        <v>18000</v>
      </c>
      <c r="F311" s="85">
        <v>6305.91</v>
      </c>
      <c r="G311" s="79">
        <f t="shared" si="17"/>
        <v>0.35032833333333335</v>
      </c>
    </row>
    <row r="312" spans="1:7" ht="28.5" customHeight="1" outlineLevel="1">
      <c r="A312" s="76"/>
      <c r="B312" s="76"/>
      <c r="C312" s="76" t="s">
        <v>292</v>
      </c>
      <c r="D312" s="77" t="s">
        <v>293</v>
      </c>
      <c r="E312" s="80">
        <v>18000</v>
      </c>
      <c r="F312" s="81">
        <v>6305.91</v>
      </c>
      <c r="G312" s="79">
        <f t="shared" si="17"/>
        <v>0.35032833333333335</v>
      </c>
    </row>
    <row r="313" spans="1:7" ht="33" customHeight="1">
      <c r="A313" s="76"/>
      <c r="B313" s="76" t="s">
        <v>294</v>
      </c>
      <c r="C313" s="76"/>
      <c r="D313" s="77" t="s">
        <v>82</v>
      </c>
      <c r="E313" s="78">
        <v>370000</v>
      </c>
      <c r="F313" s="85">
        <v>125880.47</v>
      </c>
      <c r="G313" s="79">
        <f t="shared" si="17"/>
        <v>0.3402174864864865</v>
      </c>
    </row>
    <row r="314" spans="1:7" ht="20.25" customHeight="1" outlineLevel="1">
      <c r="A314" s="76"/>
      <c r="B314" s="76"/>
      <c r="C314" s="76" t="s">
        <v>288</v>
      </c>
      <c r="D314" s="77" t="s">
        <v>289</v>
      </c>
      <c r="E314" s="80">
        <v>196000</v>
      </c>
      <c r="F314" s="81">
        <v>49887.43</v>
      </c>
      <c r="G314" s="79">
        <f t="shared" si="17"/>
        <v>0.25452770408163267</v>
      </c>
    </row>
    <row r="315" spans="1:7" ht="23.25" customHeight="1" outlineLevel="1">
      <c r="A315" s="76"/>
      <c r="B315" s="76"/>
      <c r="C315" s="76" t="s">
        <v>279</v>
      </c>
      <c r="D315" s="77" t="s">
        <v>280</v>
      </c>
      <c r="E315" s="80">
        <v>174000</v>
      </c>
      <c r="F315" s="81">
        <v>75993.04</v>
      </c>
      <c r="G315" s="79"/>
    </row>
    <row r="316" spans="1:7" ht="19.5" customHeight="1">
      <c r="A316" s="76"/>
      <c r="B316" s="76" t="s">
        <v>295</v>
      </c>
      <c r="C316" s="76"/>
      <c r="D316" s="77" t="s">
        <v>83</v>
      </c>
      <c r="E316" s="78">
        <v>40000</v>
      </c>
      <c r="F316" s="85">
        <v>24926.97</v>
      </c>
      <c r="G316" s="79">
        <f aca="true" t="shared" si="18" ref="G316:G328">F316/E316</f>
        <v>0.62317425</v>
      </c>
    </row>
    <row r="317" spans="1:7" ht="19.5" customHeight="1" outlineLevel="1">
      <c r="A317" s="76"/>
      <c r="B317" s="76"/>
      <c r="C317" s="76" t="s">
        <v>288</v>
      </c>
      <c r="D317" s="77" t="s">
        <v>289</v>
      </c>
      <c r="E317" s="80">
        <v>40000</v>
      </c>
      <c r="F317" s="81">
        <v>24926.97</v>
      </c>
      <c r="G317" s="79">
        <f t="shared" si="18"/>
        <v>0.62317425</v>
      </c>
    </row>
    <row r="318" spans="1:7" ht="19.5" customHeight="1">
      <c r="A318" s="76"/>
      <c r="B318" s="76" t="s">
        <v>296</v>
      </c>
      <c r="C318" s="76"/>
      <c r="D318" s="77" t="s">
        <v>84</v>
      </c>
      <c r="E318" s="78">
        <v>91250</v>
      </c>
      <c r="F318" s="85">
        <v>30308.62</v>
      </c>
      <c r="G318" s="79">
        <f t="shared" si="18"/>
        <v>0.33214926027397257</v>
      </c>
    </row>
    <row r="319" spans="1:7" ht="19.5" customHeight="1" outlineLevel="1">
      <c r="A319" s="76"/>
      <c r="B319" s="76"/>
      <c r="C319" s="76" t="s">
        <v>288</v>
      </c>
      <c r="D319" s="77" t="s">
        <v>297</v>
      </c>
      <c r="E319" s="80">
        <v>91250</v>
      </c>
      <c r="F319" s="81">
        <v>30308.62</v>
      </c>
      <c r="G319" s="79">
        <f t="shared" si="18"/>
        <v>0.33214926027397257</v>
      </c>
    </row>
    <row r="320" spans="1:7" ht="19.5" customHeight="1">
      <c r="A320" s="76"/>
      <c r="B320" s="76" t="s">
        <v>298</v>
      </c>
      <c r="C320" s="76"/>
      <c r="D320" s="77" t="s">
        <v>85</v>
      </c>
      <c r="E320" s="78">
        <v>412255</v>
      </c>
      <c r="F320" s="85">
        <v>203543.65</v>
      </c>
      <c r="G320" s="79">
        <f t="shared" si="18"/>
        <v>0.49373239863676605</v>
      </c>
    </row>
    <row r="321" spans="1:7" ht="19.5" customHeight="1" outlineLevel="1">
      <c r="A321" s="76"/>
      <c r="B321" s="76"/>
      <c r="C321" s="76" t="s">
        <v>169</v>
      </c>
      <c r="D321" s="77" t="s">
        <v>170</v>
      </c>
      <c r="E321" s="80">
        <v>1000</v>
      </c>
      <c r="F321" s="81">
        <v>864.98</v>
      </c>
      <c r="G321" s="79">
        <f t="shared" si="18"/>
        <v>0.86498</v>
      </c>
    </row>
    <row r="322" spans="1:7" ht="19.5" customHeight="1" outlineLevel="1">
      <c r="A322" s="76"/>
      <c r="B322" s="76"/>
      <c r="C322" s="76" t="s">
        <v>171</v>
      </c>
      <c r="D322" s="77" t="s">
        <v>172</v>
      </c>
      <c r="E322" s="80">
        <v>269985</v>
      </c>
      <c r="F322" s="81">
        <v>127177.68</v>
      </c>
      <c r="G322" s="79">
        <f t="shared" si="18"/>
        <v>0.47105461414523025</v>
      </c>
    </row>
    <row r="323" spans="1:7" ht="19.5" customHeight="1" outlineLevel="1">
      <c r="A323" s="76"/>
      <c r="B323" s="76"/>
      <c r="C323" s="76" t="s">
        <v>173</v>
      </c>
      <c r="D323" s="77" t="s">
        <v>174</v>
      </c>
      <c r="E323" s="80">
        <v>19825</v>
      </c>
      <c r="F323" s="81">
        <v>19825</v>
      </c>
      <c r="G323" s="79">
        <f t="shared" si="18"/>
        <v>1</v>
      </c>
    </row>
    <row r="324" spans="1:7" ht="19.5" customHeight="1" outlineLevel="1">
      <c r="A324" s="76"/>
      <c r="B324" s="76"/>
      <c r="C324" s="76" t="s">
        <v>123</v>
      </c>
      <c r="D324" s="77" t="s">
        <v>124</v>
      </c>
      <c r="E324" s="80">
        <v>48713</v>
      </c>
      <c r="F324" s="81">
        <v>23491.38</v>
      </c>
      <c r="G324" s="79">
        <f t="shared" si="18"/>
        <v>0.4822404696898159</v>
      </c>
    </row>
    <row r="325" spans="1:7" ht="19.5" customHeight="1" outlineLevel="1">
      <c r="A325" s="76"/>
      <c r="B325" s="76"/>
      <c r="C325" s="76" t="s">
        <v>125</v>
      </c>
      <c r="D325" s="77" t="s">
        <v>126</v>
      </c>
      <c r="E325" s="80">
        <v>7102</v>
      </c>
      <c r="F325" s="81">
        <v>3504.45</v>
      </c>
      <c r="G325" s="79">
        <f t="shared" si="18"/>
        <v>0.493445508307519</v>
      </c>
    </row>
    <row r="326" spans="1:7" ht="19.5" customHeight="1" outlineLevel="1">
      <c r="A326" s="76"/>
      <c r="B326" s="76"/>
      <c r="C326" s="76" t="s">
        <v>127</v>
      </c>
      <c r="D326" s="77" t="s">
        <v>128</v>
      </c>
      <c r="E326" s="80">
        <v>9000</v>
      </c>
      <c r="F326" s="81">
        <v>100.99</v>
      </c>
      <c r="G326" s="79">
        <f t="shared" si="18"/>
        <v>0.01122111111111111</v>
      </c>
    </row>
    <row r="327" spans="1:7" ht="19.5" customHeight="1" outlineLevel="1">
      <c r="A327" s="76"/>
      <c r="B327" s="76"/>
      <c r="C327" s="76" t="s">
        <v>115</v>
      </c>
      <c r="D327" s="77" t="s">
        <v>116</v>
      </c>
      <c r="E327" s="80">
        <v>10000</v>
      </c>
      <c r="F327" s="81">
        <v>5392.34</v>
      </c>
      <c r="G327" s="79">
        <f t="shared" si="18"/>
        <v>0.539234</v>
      </c>
    </row>
    <row r="328" spans="1:7" ht="19.5" customHeight="1" outlineLevel="1">
      <c r="A328" s="76"/>
      <c r="B328" s="76"/>
      <c r="C328" s="76" t="s">
        <v>129</v>
      </c>
      <c r="D328" s="77" t="s">
        <v>146</v>
      </c>
      <c r="E328" s="80">
        <v>1000</v>
      </c>
      <c r="F328" s="81">
        <v>216.49</v>
      </c>
      <c r="G328" s="79">
        <f t="shared" si="18"/>
        <v>0.21649000000000002</v>
      </c>
    </row>
    <row r="329" spans="1:7" ht="19.5" customHeight="1" outlineLevel="1">
      <c r="A329" s="76"/>
      <c r="B329" s="76"/>
      <c r="C329" s="76" t="s">
        <v>177</v>
      </c>
      <c r="D329" s="77" t="s">
        <v>178</v>
      </c>
      <c r="E329" s="80">
        <v>800</v>
      </c>
      <c r="F329" s="81">
        <v>300</v>
      </c>
      <c r="G329" s="79">
        <v>20</v>
      </c>
    </row>
    <row r="330" spans="1:7" ht="19.5" customHeight="1" outlineLevel="1">
      <c r="A330" s="76"/>
      <c r="B330" s="76"/>
      <c r="C330" s="76" t="s">
        <v>117</v>
      </c>
      <c r="D330" s="77" t="s">
        <v>118</v>
      </c>
      <c r="E330" s="80">
        <v>18196</v>
      </c>
      <c r="F330" s="81">
        <v>9806.19</v>
      </c>
      <c r="G330" s="79">
        <f>F330/E330</f>
        <v>0.5389200923279842</v>
      </c>
    </row>
    <row r="331" spans="1:7" ht="24.75" customHeight="1" outlineLevel="1">
      <c r="A331" s="76"/>
      <c r="B331" s="76"/>
      <c r="C331" s="76" t="s">
        <v>195</v>
      </c>
      <c r="D331" s="77" t="s">
        <v>196</v>
      </c>
      <c r="E331" s="80">
        <v>400</v>
      </c>
      <c r="F331" s="81">
        <v>100</v>
      </c>
      <c r="G331" s="79">
        <f>F331/E331</f>
        <v>0.25</v>
      </c>
    </row>
    <row r="332" spans="1:7" ht="33" customHeight="1" outlineLevel="1">
      <c r="A332" s="76"/>
      <c r="B332" s="76"/>
      <c r="C332" s="76" t="s">
        <v>132</v>
      </c>
      <c r="D332" s="77" t="s">
        <v>197</v>
      </c>
      <c r="E332" s="80">
        <v>2500</v>
      </c>
      <c r="F332" s="81">
        <v>1063.05</v>
      </c>
      <c r="G332" s="79">
        <f>F332/E332</f>
        <v>0.42522</v>
      </c>
    </row>
    <row r="333" spans="1:7" ht="19.5" customHeight="1" outlineLevel="1">
      <c r="A333" s="76"/>
      <c r="B333" s="76"/>
      <c r="C333" s="76" t="s">
        <v>187</v>
      </c>
      <c r="D333" s="77" t="s">
        <v>188</v>
      </c>
      <c r="E333" s="80">
        <v>6000</v>
      </c>
      <c r="F333" s="81">
        <v>2483.26</v>
      </c>
      <c r="G333" s="79">
        <f>F333/E333</f>
        <v>0.4138766666666667</v>
      </c>
    </row>
    <row r="334" spans="1:7" ht="19.5" customHeight="1" outlineLevel="1">
      <c r="A334" s="76"/>
      <c r="B334" s="76"/>
      <c r="C334" s="76" t="s">
        <v>180</v>
      </c>
      <c r="D334" s="77" t="s">
        <v>181</v>
      </c>
      <c r="E334" s="80">
        <v>8114</v>
      </c>
      <c r="F334" s="81">
        <v>5264.54</v>
      </c>
      <c r="G334" s="79">
        <f>F334/E334</f>
        <v>0.6488217894996303</v>
      </c>
    </row>
    <row r="335" spans="1:7" ht="19.5" customHeight="1" outlineLevel="1">
      <c r="A335" s="76"/>
      <c r="B335" s="76"/>
      <c r="C335" s="76" t="s">
        <v>152</v>
      </c>
      <c r="D335" s="77" t="s">
        <v>153</v>
      </c>
      <c r="E335" s="80">
        <v>620</v>
      </c>
      <c r="F335" s="81">
        <v>620</v>
      </c>
      <c r="G335" s="79"/>
    </row>
    <row r="336" spans="1:7" ht="19.5" customHeight="1" outlineLevel="1">
      <c r="A336" s="76"/>
      <c r="B336" s="76"/>
      <c r="C336" s="76" t="s">
        <v>182</v>
      </c>
      <c r="D336" s="77" t="s">
        <v>228</v>
      </c>
      <c r="E336" s="80">
        <v>4500</v>
      </c>
      <c r="F336" s="81">
        <v>1990</v>
      </c>
      <c r="G336" s="79">
        <f>F336/E336</f>
        <v>0.44222222222222224</v>
      </c>
    </row>
    <row r="337" spans="1:7" ht="19.5" customHeight="1" outlineLevel="1">
      <c r="A337" s="76"/>
      <c r="B337" s="76"/>
      <c r="C337" s="76" t="s">
        <v>147</v>
      </c>
      <c r="D337" s="77" t="s">
        <v>274</v>
      </c>
      <c r="E337" s="80">
        <v>4500</v>
      </c>
      <c r="F337" s="81">
        <v>1343.3</v>
      </c>
      <c r="G337" s="79"/>
    </row>
    <row r="338" spans="1:7" ht="19.5" customHeight="1">
      <c r="A338" s="76"/>
      <c r="B338" s="76" t="s">
        <v>299</v>
      </c>
      <c r="C338" s="76"/>
      <c r="D338" s="77" t="s">
        <v>86</v>
      </c>
      <c r="E338" s="78">
        <v>58995</v>
      </c>
      <c r="F338" s="85">
        <v>24745.46</v>
      </c>
      <c r="G338" s="79">
        <f aca="true" t="shared" si="19" ref="G338:G344">F338/E338</f>
        <v>0.41945012289177047</v>
      </c>
    </row>
    <row r="339" spans="1:7" ht="19.5" customHeight="1">
      <c r="A339" s="76"/>
      <c r="B339" s="76"/>
      <c r="C339" s="76" t="s">
        <v>169</v>
      </c>
      <c r="D339" s="77" t="s">
        <v>170</v>
      </c>
      <c r="E339" s="80">
        <v>100</v>
      </c>
      <c r="F339" s="81">
        <v>80.5</v>
      </c>
      <c r="G339" s="79">
        <f t="shared" si="19"/>
        <v>0.805</v>
      </c>
    </row>
    <row r="340" spans="1:7" ht="19.5" customHeight="1">
      <c r="A340" s="76"/>
      <c r="B340" s="76"/>
      <c r="C340" s="76" t="s">
        <v>171</v>
      </c>
      <c r="D340" s="77" t="s">
        <v>172</v>
      </c>
      <c r="E340" s="80">
        <v>31150</v>
      </c>
      <c r="F340" s="81">
        <v>15120</v>
      </c>
      <c r="G340" s="79">
        <f t="shared" si="19"/>
        <v>0.4853932584269663</v>
      </c>
    </row>
    <row r="341" spans="1:7" ht="19.5" customHeight="1">
      <c r="A341" s="76"/>
      <c r="B341" s="76"/>
      <c r="C341" s="76" t="s">
        <v>173</v>
      </c>
      <c r="D341" s="77" t="s">
        <v>174</v>
      </c>
      <c r="E341" s="80">
        <v>2565</v>
      </c>
      <c r="F341" s="81">
        <v>2532.24</v>
      </c>
      <c r="G341" s="79">
        <f t="shared" si="19"/>
        <v>0.9872280701754386</v>
      </c>
    </row>
    <row r="342" spans="1:7" ht="19.5" customHeight="1" outlineLevel="1">
      <c r="A342" s="76"/>
      <c r="B342" s="76"/>
      <c r="C342" s="76" t="s">
        <v>123</v>
      </c>
      <c r="D342" s="77" t="s">
        <v>124</v>
      </c>
      <c r="E342" s="80">
        <v>6860</v>
      </c>
      <c r="F342" s="81">
        <v>3115.75</v>
      </c>
      <c r="G342" s="79">
        <f t="shared" si="19"/>
        <v>0.45419096209912535</v>
      </c>
    </row>
    <row r="343" spans="1:7" ht="19.5" customHeight="1" outlineLevel="1">
      <c r="A343" s="76"/>
      <c r="B343" s="76"/>
      <c r="C343" s="76" t="s">
        <v>125</v>
      </c>
      <c r="D343" s="77" t="s">
        <v>126</v>
      </c>
      <c r="E343" s="80">
        <v>830</v>
      </c>
      <c r="F343" s="81">
        <v>432.48</v>
      </c>
      <c r="G343" s="79">
        <f t="shared" si="19"/>
        <v>0.5210602409638554</v>
      </c>
    </row>
    <row r="344" spans="1:7" ht="19.5" customHeight="1" outlineLevel="1">
      <c r="A344" s="76"/>
      <c r="B344" s="76"/>
      <c r="C344" s="76" t="s">
        <v>127</v>
      </c>
      <c r="D344" s="77" t="s">
        <v>128</v>
      </c>
      <c r="E344" s="80">
        <v>15850</v>
      </c>
      <c r="F344" s="81">
        <v>2644.04</v>
      </c>
      <c r="G344" s="79">
        <f t="shared" si="19"/>
        <v>0.16681640378548895</v>
      </c>
    </row>
    <row r="345" spans="1:7" ht="19.5" customHeight="1" outlineLevel="1">
      <c r="A345" s="76"/>
      <c r="B345" s="76"/>
      <c r="C345" s="76" t="s">
        <v>187</v>
      </c>
      <c r="D345" s="77" t="s">
        <v>300</v>
      </c>
      <c r="E345" s="80">
        <v>546</v>
      </c>
      <c r="F345" s="81">
        <v>0</v>
      </c>
      <c r="G345" s="79"/>
    </row>
    <row r="346" spans="1:7" ht="19.5" customHeight="1" outlineLevel="1">
      <c r="A346" s="76"/>
      <c r="B346" s="76"/>
      <c r="C346" s="76" t="s">
        <v>180</v>
      </c>
      <c r="D346" s="77" t="s">
        <v>181</v>
      </c>
      <c r="E346" s="80">
        <v>1094</v>
      </c>
      <c r="F346" s="81">
        <v>820.45</v>
      </c>
      <c r="G346" s="79">
        <f aca="true" t="shared" si="20" ref="G346:G352">F346/E346</f>
        <v>0.7499542961608776</v>
      </c>
    </row>
    <row r="347" spans="1:7" ht="25.5" customHeight="1">
      <c r="A347" s="76"/>
      <c r="B347" s="76" t="s">
        <v>301</v>
      </c>
      <c r="C347" s="76"/>
      <c r="D347" s="77" t="s">
        <v>49</v>
      </c>
      <c r="E347" s="78">
        <v>185896</v>
      </c>
      <c r="F347" s="85">
        <v>66164.1</v>
      </c>
      <c r="G347" s="79">
        <f t="shared" si="20"/>
        <v>0.35591997676119985</v>
      </c>
    </row>
    <row r="348" spans="1:7" ht="32.25" customHeight="1" outlineLevel="1">
      <c r="A348" s="76"/>
      <c r="B348" s="76"/>
      <c r="C348" s="76" t="s">
        <v>288</v>
      </c>
      <c r="D348" s="77" t="s">
        <v>289</v>
      </c>
      <c r="E348" s="80">
        <v>160896</v>
      </c>
      <c r="F348" s="81">
        <v>64064.1</v>
      </c>
      <c r="G348" s="79">
        <f t="shared" si="20"/>
        <v>0.39817086813842484</v>
      </c>
    </row>
    <row r="349" spans="1:7" ht="23.25" customHeight="1" outlineLevel="1">
      <c r="A349" s="76"/>
      <c r="B349" s="76"/>
      <c r="C349" s="76" t="s">
        <v>115</v>
      </c>
      <c r="D349" s="77" t="s">
        <v>116</v>
      </c>
      <c r="E349" s="80">
        <v>5000</v>
      </c>
      <c r="F349" s="81">
        <v>0</v>
      </c>
      <c r="G349" s="79">
        <f t="shared" si="20"/>
        <v>0</v>
      </c>
    </row>
    <row r="350" spans="1:7" ht="25.5" customHeight="1" outlineLevel="1">
      <c r="A350" s="76"/>
      <c r="B350" s="76"/>
      <c r="C350" s="76" t="s">
        <v>117</v>
      </c>
      <c r="D350" s="77" t="s">
        <v>118</v>
      </c>
      <c r="E350" s="80">
        <v>20000</v>
      </c>
      <c r="F350" s="81">
        <v>2100</v>
      </c>
      <c r="G350" s="79">
        <f t="shared" si="20"/>
        <v>0.105</v>
      </c>
    </row>
    <row r="351" spans="1:7" ht="19.5" customHeight="1">
      <c r="A351" s="64" t="s">
        <v>302</v>
      </c>
      <c r="B351" s="64"/>
      <c r="C351" s="64"/>
      <c r="D351" s="65" t="s">
        <v>303</v>
      </c>
      <c r="E351" s="66">
        <v>147012</v>
      </c>
      <c r="F351" s="84">
        <v>43450.86</v>
      </c>
      <c r="G351" s="67">
        <f t="shared" si="20"/>
        <v>0.29555995428944576</v>
      </c>
    </row>
    <row r="352" spans="1:7" ht="33" customHeight="1">
      <c r="A352" s="76"/>
      <c r="B352" s="76" t="s">
        <v>304</v>
      </c>
      <c r="C352" s="76"/>
      <c r="D352" s="77" t="s">
        <v>88</v>
      </c>
      <c r="E352" s="78">
        <v>4932</v>
      </c>
      <c r="F352" s="85">
        <v>4932</v>
      </c>
      <c r="G352" s="79">
        <f t="shared" si="20"/>
        <v>1</v>
      </c>
    </row>
    <row r="353" spans="1:7" ht="33" customHeight="1">
      <c r="A353" s="76"/>
      <c r="B353" s="76"/>
      <c r="C353" s="76" t="s">
        <v>305</v>
      </c>
      <c r="D353" s="77" t="s">
        <v>306</v>
      </c>
      <c r="E353" s="80">
        <v>4932</v>
      </c>
      <c r="F353" s="81">
        <v>4932</v>
      </c>
      <c r="G353" s="79"/>
    </row>
    <row r="354" spans="1:7" ht="19.5" customHeight="1">
      <c r="A354" s="76"/>
      <c r="B354" s="76" t="s">
        <v>307</v>
      </c>
      <c r="C354" s="76"/>
      <c r="D354" s="77" t="s">
        <v>49</v>
      </c>
      <c r="E354" s="78">
        <v>142080</v>
      </c>
      <c r="F354" s="85">
        <v>38518.86</v>
      </c>
      <c r="G354" s="79">
        <f aca="true" t="shared" si="21" ref="G354:G393">F354/E354</f>
        <v>0.2711068412162162</v>
      </c>
    </row>
    <row r="355" spans="1:7" ht="19.5" customHeight="1" outlineLevel="1">
      <c r="A355" s="76"/>
      <c r="B355" s="76"/>
      <c r="C355" s="76" t="s">
        <v>288</v>
      </c>
      <c r="D355" s="77" t="s">
        <v>289</v>
      </c>
      <c r="E355" s="80">
        <v>14208.07</v>
      </c>
      <c r="F355" s="81">
        <v>4876</v>
      </c>
      <c r="G355" s="79">
        <f t="shared" si="21"/>
        <v>0.34318524613124796</v>
      </c>
    </row>
    <row r="356" spans="1:7" ht="19.5" customHeight="1" outlineLevel="1">
      <c r="A356" s="76"/>
      <c r="B356" s="76"/>
      <c r="C356" s="76" t="s">
        <v>308</v>
      </c>
      <c r="D356" s="77" t="s">
        <v>172</v>
      </c>
      <c r="E356" s="80">
        <v>43827.82</v>
      </c>
      <c r="F356" s="81">
        <v>22376.23</v>
      </c>
      <c r="G356" s="79">
        <f t="shared" si="21"/>
        <v>0.5105485511257462</v>
      </c>
    </row>
    <row r="357" spans="1:7" ht="19.5" customHeight="1" outlineLevel="1">
      <c r="A357" s="76"/>
      <c r="B357" s="76"/>
      <c r="C357" s="76" t="s">
        <v>309</v>
      </c>
      <c r="D357" s="77" t="s">
        <v>172</v>
      </c>
      <c r="E357" s="80">
        <v>2580.29</v>
      </c>
      <c r="F357" s="81">
        <v>1045.07</v>
      </c>
      <c r="G357" s="79">
        <f t="shared" si="21"/>
        <v>0.4050203659278608</v>
      </c>
    </row>
    <row r="358" spans="1:7" ht="19.5" customHeight="1" outlineLevel="1">
      <c r="A358" s="76"/>
      <c r="B358" s="76"/>
      <c r="C358" s="76" t="s">
        <v>310</v>
      </c>
      <c r="D358" s="77" t="s">
        <v>174</v>
      </c>
      <c r="E358" s="80">
        <v>3693.03</v>
      </c>
      <c r="F358" s="81">
        <v>0</v>
      </c>
      <c r="G358" s="79">
        <f t="shared" si="21"/>
        <v>0</v>
      </c>
    </row>
    <row r="359" spans="1:7" ht="19.5" customHeight="1" outlineLevel="1">
      <c r="A359" s="76"/>
      <c r="B359" s="76"/>
      <c r="C359" s="76" t="s">
        <v>311</v>
      </c>
      <c r="D359" s="77" t="s">
        <v>312</v>
      </c>
      <c r="E359" s="80">
        <v>217.42</v>
      </c>
      <c r="F359" s="81">
        <v>0</v>
      </c>
      <c r="G359" s="79">
        <f t="shared" si="21"/>
        <v>0</v>
      </c>
    </row>
    <row r="360" spans="1:7" ht="19.5" customHeight="1" outlineLevel="1">
      <c r="A360" s="76"/>
      <c r="B360" s="76"/>
      <c r="C360" s="76" t="s">
        <v>313</v>
      </c>
      <c r="D360" s="77" t="s">
        <v>124</v>
      </c>
      <c r="E360" s="80">
        <v>7265.86</v>
      </c>
      <c r="F360" s="81">
        <v>3797.35</v>
      </c>
      <c r="G360" s="79">
        <f t="shared" si="21"/>
        <v>0.5226291175442411</v>
      </c>
    </row>
    <row r="361" spans="1:7" ht="19.5" customHeight="1" outlineLevel="1">
      <c r="A361" s="76"/>
      <c r="B361" s="76"/>
      <c r="C361" s="76" t="s">
        <v>314</v>
      </c>
      <c r="D361" s="77" t="s">
        <v>124</v>
      </c>
      <c r="E361" s="80">
        <v>427.77</v>
      </c>
      <c r="F361" s="81">
        <v>244.8</v>
      </c>
      <c r="G361" s="79">
        <f t="shared" si="21"/>
        <v>0.5722701451714707</v>
      </c>
    </row>
    <row r="362" spans="1:7" ht="19.5" customHeight="1" outlineLevel="1">
      <c r="A362" s="76"/>
      <c r="B362" s="76"/>
      <c r="C362" s="76" t="s">
        <v>315</v>
      </c>
      <c r="D362" s="77" t="s">
        <v>126</v>
      </c>
      <c r="E362" s="80">
        <v>1164.37</v>
      </c>
      <c r="F362" s="81">
        <v>502.77</v>
      </c>
      <c r="G362" s="79">
        <f t="shared" si="21"/>
        <v>0.43179573503267865</v>
      </c>
    </row>
    <row r="363" spans="1:7" ht="19.5" customHeight="1" outlineLevel="1">
      <c r="A363" s="76"/>
      <c r="B363" s="76"/>
      <c r="C363" s="76" t="s">
        <v>316</v>
      </c>
      <c r="D363" s="77" t="s">
        <v>317</v>
      </c>
      <c r="E363" s="80">
        <v>68.55</v>
      </c>
      <c r="F363" s="81">
        <v>26.56</v>
      </c>
      <c r="G363" s="79">
        <f t="shared" si="21"/>
        <v>0.387454412837345</v>
      </c>
    </row>
    <row r="364" spans="1:7" ht="19.5" customHeight="1" outlineLevel="1">
      <c r="A364" s="76"/>
      <c r="B364" s="76"/>
      <c r="C364" s="76" t="s">
        <v>263</v>
      </c>
      <c r="D364" s="77" t="s">
        <v>128</v>
      </c>
      <c r="E364" s="80">
        <v>7337.99</v>
      </c>
      <c r="F364" s="81">
        <v>3523.76</v>
      </c>
      <c r="G364" s="79">
        <f t="shared" si="21"/>
        <v>0.4802077953226974</v>
      </c>
    </row>
    <row r="365" spans="1:7" ht="19.5" customHeight="1" outlineLevel="1">
      <c r="A365" s="76"/>
      <c r="B365" s="76"/>
      <c r="C365" s="76" t="s">
        <v>264</v>
      </c>
      <c r="D365" s="77" t="s">
        <v>318</v>
      </c>
      <c r="E365" s="80">
        <v>432.01</v>
      </c>
      <c r="F365" s="81">
        <v>186.24</v>
      </c>
      <c r="G365" s="79">
        <f t="shared" si="21"/>
        <v>0.4311011319182427</v>
      </c>
    </row>
    <row r="366" spans="1:7" ht="19.5" customHeight="1" outlineLevel="1">
      <c r="A366" s="76"/>
      <c r="B366" s="76"/>
      <c r="C366" s="76" t="s">
        <v>319</v>
      </c>
      <c r="D366" s="77" t="s">
        <v>116</v>
      </c>
      <c r="E366" s="80">
        <v>1189.94</v>
      </c>
      <c r="F366" s="81">
        <v>0</v>
      </c>
      <c r="G366" s="79">
        <f t="shared" si="21"/>
        <v>0</v>
      </c>
    </row>
    <row r="367" spans="1:7" ht="19.5" customHeight="1" outlineLevel="1">
      <c r="A367" s="76"/>
      <c r="B367" s="76"/>
      <c r="C367" s="76" t="s">
        <v>320</v>
      </c>
      <c r="D367" s="77" t="s">
        <v>116</v>
      </c>
      <c r="E367" s="80">
        <v>70.06</v>
      </c>
      <c r="F367" s="81">
        <v>0</v>
      </c>
      <c r="G367" s="79">
        <f t="shared" si="21"/>
        <v>0</v>
      </c>
    </row>
    <row r="368" spans="1:7" ht="19.5" customHeight="1" outlineLevel="1">
      <c r="A368" s="76"/>
      <c r="B368" s="76"/>
      <c r="C368" s="76" t="s">
        <v>321</v>
      </c>
      <c r="D368" s="77" t="s">
        <v>118</v>
      </c>
      <c r="E368" s="80">
        <v>55032.43</v>
      </c>
      <c r="F368" s="81">
        <v>1038.13</v>
      </c>
      <c r="G368" s="79">
        <f t="shared" si="21"/>
        <v>0.018863968027579378</v>
      </c>
    </row>
    <row r="369" spans="1:7" ht="19.5" customHeight="1" outlineLevel="1">
      <c r="A369" s="76"/>
      <c r="B369" s="76"/>
      <c r="C369" s="76" t="s">
        <v>322</v>
      </c>
      <c r="D369" s="77" t="s">
        <v>118</v>
      </c>
      <c r="E369" s="80">
        <v>3239.94</v>
      </c>
      <c r="F369" s="81">
        <v>54.87</v>
      </c>
      <c r="G369" s="79">
        <f t="shared" si="21"/>
        <v>0.016935498805533435</v>
      </c>
    </row>
    <row r="370" spans="1:7" ht="18" customHeight="1" outlineLevel="1">
      <c r="A370" s="76"/>
      <c r="B370" s="76"/>
      <c r="C370" s="76" t="s">
        <v>323</v>
      </c>
      <c r="D370" s="77" t="s">
        <v>188</v>
      </c>
      <c r="E370" s="80">
        <v>475.98</v>
      </c>
      <c r="F370" s="81">
        <v>220.11</v>
      </c>
      <c r="G370" s="79">
        <f t="shared" si="21"/>
        <v>0.4624353964452288</v>
      </c>
    </row>
    <row r="371" spans="1:7" ht="23.25" customHeight="1" outlineLevel="1">
      <c r="A371" s="76"/>
      <c r="B371" s="76"/>
      <c r="C371" s="76" t="s">
        <v>324</v>
      </c>
      <c r="D371" s="77" t="s">
        <v>188</v>
      </c>
      <c r="E371" s="80">
        <v>28.02</v>
      </c>
      <c r="F371" s="81">
        <v>11.63</v>
      </c>
      <c r="G371" s="79">
        <f t="shared" si="21"/>
        <v>0.415060670949322</v>
      </c>
    </row>
    <row r="372" spans="1:7" ht="19.5" customHeight="1" outlineLevel="1">
      <c r="A372" s="76"/>
      <c r="B372" s="76"/>
      <c r="C372" s="76" t="s">
        <v>325</v>
      </c>
      <c r="D372" s="77" t="s">
        <v>181</v>
      </c>
      <c r="E372" s="80">
        <v>774.83</v>
      </c>
      <c r="F372" s="81">
        <v>584.45</v>
      </c>
      <c r="G372" s="79">
        <f t="shared" si="21"/>
        <v>0.7542944904043468</v>
      </c>
    </row>
    <row r="373" spans="1:7" ht="19.5" customHeight="1" outlineLevel="1">
      <c r="A373" s="76"/>
      <c r="B373" s="76"/>
      <c r="C373" s="76" t="s">
        <v>326</v>
      </c>
      <c r="D373" s="77" t="s">
        <v>181</v>
      </c>
      <c r="E373" s="80">
        <v>45.62</v>
      </c>
      <c r="F373" s="81">
        <v>30.89</v>
      </c>
      <c r="G373" s="79">
        <f t="shared" si="21"/>
        <v>0.677115300306883</v>
      </c>
    </row>
    <row r="374" spans="1:7" ht="19.5" customHeight="1">
      <c r="A374" s="64" t="s">
        <v>327</v>
      </c>
      <c r="B374" s="64"/>
      <c r="C374" s="64"/>
      <c r="D374" s="65" t="s">
        <v>328</v>
      </c>
      <c r="E374" s="66">
        <v>200747</v>
      </c>
      <c r="F374" s="84">
        <v>110624.46</v>
      </c>
      <c r="G374" s="67">
        <f t="shared" si="21"/>
        <v>0.5510640756773452</v>
      </c>
    </row>
    <row r="375" spans="1:7" ht="19.5" customHeight="1">
      <c r="A375" s="76"/>
      <c r="B375" s="76" t="s">
        <v>329</v>
      </c>
      <c r="C375" s="76"/>
      <c r="D375" s="77" t="s">
        <v>90</v>
      </c>
      <c r="E375" s="78">
        <v>140905</v>
      </c>
      <c r="F375" s="85">
        <v>65376.66</v>
      </c>
      <c r="G375" s="79">
        <f t="shared" si="21"/>
        <v>0.4639768638444342</v>
      </c>
    </row>
    <row r="376" spans="1:7" ht="19.5" customHeight="1" outlineLevel="1">
      <c r="A376" s="76"/>
      <c r="B376" s="76"/>
      <c r="C376" s="76" t="s">
        <v>169</v>
      </c>
      <c r="D376" s="77" t="s">
        <v>170</v>
      </c>
      <c r="E376" s="80">
        <v>7211</v>
      </c>
      <c r="F376" s="81">
        <v>3432</v>
      </c>
      <c r="G376" s="79">
        <f t="shared" si="21"/>
        <v>0.4759395368187491</v>
      </c>
    </row>
    <row r="377" spans="1:7" ht="19.5" customHeight="1" outlineLevel="1">
      <c r="A377" s="76"/>
      <c r="B377" s="76"/>
      <c r="C377" s="76" t="s">
        <v>171</v>
      </c>
      <c r="D377" s="77" t="s">
        <v>172</v>
      </c>
      <c r="E377" s="80">
        <v>99544</v>
      </c>
      <c r="F377" s="81">
        <v>42164.44</v>
      </c>
      <c r="G377" s="79">
        <f t="shared" si="21"/>
        <v>0.4235759061319618</v>
      </c>
    </row>
    <row r="378" spans="1:7" ht="19.5" customHeight="1" outlineLevel="1">
      <c r="A378" s="76"/>
      <c r="B378" s="76"/>
      <c r="C378" s="76" t="s">
        <v>173</v>
      </c>
      <c r="D378" s="77" t="s">
        <v>174</v>
      </c>
      <c r="E378" s="80">
        <v>6621</v>
      </c>
      <c r="F378" s="81">
        <v>6318.47</v>
      </c>
      <c r="G378" s="79">
        <f t="shared" si="21"/>
        <v>0.95430750641897</v>
      </c>
    </row>
    <row r="379" spans="1:7" ht="19.5" customHeight="1" outlineLevel="1">
      <c r="A379" s="76"/>
      <c r="B379" s="76"/>
      <c r="C379" s="76" t="s">
        <v>123</v>
      </c>
      <c r="D379" s="77" t="s">
        <v>124</v>
      </c>
      <c r="E379" s="80">
        <v>17624</v>
      </c>
      <c r="F379" s="81">
        <v>8483.07</v>
      </c>
      <c r="G379" s="79">
        <f t="shared" si="21"/>
        <v>0.4813362460281434</v>
      </c>
    </row>
    <row r="380" spans="1:7" ht="19.5" customHeight="1" outlineLevel="1">
      <c r="A380" s="76"/>
      <c r="B380" s="76"/>
      <c r="C380" s="76" t="s">
        <v>125</v>
      </c>
      <c r="D380" s="77" t="s">
        <v>126</v>
      </c>
      <c r="E380" s="80">
        <v>2525</v>
      </c>
      <c r="F380" s="81">
        <v>658.68</v>
      </c>
      <c r="G380" s="79">
        <f t="shared" si="21"/>
        <v>0.26086336633663365</v>
      </c>
    </row>
    <row r="381" spans="1:7" ht="19.5" customHeight="1" outlineLevel="1">
      <c r="A381" s="76"/>
      <c r="B381" s="76"/>
      <c r="C381" s="76" t="s">
        <v>115</v>
      </c>
      <c r="D381" s="77" t="s">
        <v>116</v>
      </c>
      <c r="E381" s="80">
        <v>920</v>
      </c>
      <c r="F381" s="81">
        <v>0</v>
      </c>
      <c r="G381" s="79">
        <f t="shared" si="21"/>
        <v>0</v>
      </c>
    </row>
    <row r="382" spans="1:7" ht="19.5" customHeight="1" outlineLevel="1">
      <c r="A382" s="76"/>
      <c r="B382" s="76"/>
      <c r="C382" s="76" t="s">
        <v>175</v>
      </c>
      <c r="D382" s="77" t="s">
        <v>176</v>
      </c>
      <c r="E382" s="80">
        <v>700</v>
      </c>
      <c r="F382" s="81">
        <v>0</v>
      </c>
      <c r="G382" s="79">
        <f t="shared" si="21"/>
        <v>0</v>
      </c>
    </row>
    <row r="383" spans="1:7" ht="19.5" customHeight="1" outlineLevel="1">
      <c r="A383" s="76"/>
      <c r="B383" s="76"/>
      <c r="C383" s="76" t="s">
        <v>180</v>
      </c>
      <c r="D383" s="77" t="s">
        <v>181</v>
      </c>
      <c r="E383" s="80">
        <v>5760</v>
      </c>
      <c r="F383" s="81">
        <v>4320</v>
      </c>
      <c r="G383" s="79">
        <f t="shared" si="21"/>
        <v>0.75</v>
      </c>
    </row>
    <row r="384" spans="1:7" ht="19.5" customHeight="1">
      <c r="A384" s="76"/>
      <c r="B384" s="76" t="s">
        <v>330</v>
      </c>
      <c r="C384" s="76"/>
      <c r="D384" s="77" t="s">
        <v>91</v>
      </c>
      <c r="E384" s="78">
        <v>59842</v>
      </c>
      <c r="F384" s="85">
        <v>45247.8</v>
      </c>
      <c r="G384" s="79">
        <f t="shared" si="21"/>
        <v>0.7561211189465593</v>
      </c>
    </row>
    <row r="385" spans="1:7" ht="19.5" customHeight="1" outlineLevel="1">
      <c r="A385" s="76"/>
      <c r="B385" s="76"/>
      <c r="C385" s="76" t="s">
        <v>286</v>
      </c>
      <c r="D385" s="77" t="s">
        <v>287</v>
      </c>
      <c r="E385" s="80">
        <v>107.8</v>
      </c>
      <c r="F385" s="81">
        <v>107.8</v>
      </c>
      <c r="G385" s="79">
        <f t="shared" si="21"/>
        <v>1</v>
      </c>
    </row>
    <row r="386" spans="1:7" ht="19.5" customHeight="1">
      <c r="A386" s="76"/>
      <c r="B386" s="76"/>
      <c r="C386" s="76" t="s">
        <v>331</v>
      </c>
      <c r="D386" s="77" t="s">
        <v>332</v>
      </c>
      <c r="E386" s="80">
        <v>59734.2</v>
      </c>
      <c r="F386" s="81">
        <v>45140</v>
      </c>
      <c r="G386" s="79">
        <f t="shared" si="21"/>
        <v>0.7556810001640601</v>
      </c>
    </row>
    <row r="387" spans="1:7" ht="19.5" customHeight="1">
      <c r="A387" s="64" t="s">
        <v>333</v>
      </c>
      <c r="B387" s="64"/>
      <c r="C387" s="64"/>
      <c r="D387" s="65" t="s">
        <v>334</v>
      </c>
      <c r="E387" s="66">
        <v>1132189.96</v>
      </c>
      <c r="F387" s="84">
        <v>348250.54</v>
      </c>
      <c r="G387" s="67">
        <f t="shared" si="21"/>
        <v>0.3075902033259507</v>
      </c>
    </row>
    <row r="388" spans="1:7" ht="19.5" customHeight="1">
      <c r="A388" s="76"/>
      <c r="B388" s="76" t="s">
        <v>335</v>
      </c>
      <c r="C388" s="76"/>
      <c r="D388" s="77" t="s">
        <v>336</v>
      </c>
      <c r="E388" s="78">
        <v>489249</v>
      </c>
      <c r="F388" s="85">
        <v>33878.84</v>
      </c>
      <c r="G388" s="79">
        <f t="shared" si="21"/>
        <v>0.06924662084133028</v>
      </c>
    </row>
    <row r="389" spans="1:7" ht="16.5" customHeight="1" outlineLevel="1">
      <c r="A389" s="76"/>
      <c r="B389" s="76"/>
      <c r="C389" s="76" t="s">
        <v>117</v>
      </c>
      <c r="D389" s="77" t="s">
        <v>118</v>
      </c>
      <c r="E389" s="80">
        <v>489249</v>
      </c>
      <c r="F389" s="81">
        <v>33878.84</v>
      </c>
      <c r="G389" s="79">
        <f t="shared" si="21"/>
        <v>0.06924662084133028</v>
      </c>
    </row>
    <row r="390" spans="1:7" ht="16.5" customHeight="1">
      <c r="A390" s="76"/>
      <c r="B390" s="76" t="s">
        <v>337</v>
      </c>
      <c r="C390" s="76"/>
      <c r="D390" s="77" t="s">
        <v>94</v>
      </c>
      <c r="E390" s="78">
        <v>53140</v>
      </c>
      <c r="F390" s="85">
        <v>18553.47</v>
      </c>
      <c r="G390" s="79">
        <f t="shared" si="21"/>
        <v>0.34914320662401205</v>
      </c>
    </row>
    <row r="391" spans="1:7" ht="16.5" customHeight="1">
      <c r="A391" s="76"/>
      <c r="B391" s="76"/>
      <c r="C391" s="76" t="s">
        <v>117</v>
      </c>
      <c r="D391" s="77" t="s">
        <v>118</v>
      </c>
      <c r="E391" s="80">
        <v>52617</v>
      </c>
      <c r="F391" s="81">
        <v>18030.72</v>
      </c>
      <c r="G391" s="79">
        <f t="shared" si="21"/>
        <v>0.34267860197274647</v>
      </c>
    </row>
    <row r="392" spans="1:7" ht="33" customHeight="1">
      <c r="A392" s="76"/>
      <c r="B392" s="76"/>
      <c r="C392" s="76" t="s">
        <v>338</v>
      </c>
      <c r="D392" s="77" t="s">
        <v>339</v>
      </c>
      <c r="E392" s="80">
        <v>523</v>
      </c>
      <c r="F392" s="81">
        <v>522.75</v>
      </c>
      <c r="G392" s="79">
        <f t="shared" si="21"/>
        <v>0.9995219885277247</v>
      </c>
    </row>
    <row r="393" spans="1:7" ht="19.5" customHeight="1">
      <c r="A393" s="76"/>
      <c r="B393" s="76" t="s">
        <v>340</v>
      </c>
      <c r="C393" s="76"/>
      <c r="D393" s="77" t="s">
        <v>95</v>
      </c>
      <c r="E393" s="78">
        <v>11000</v>
      </c>
      <c r="F393" s="85">
        <v>4324.83</v>
      </c>
      <c r="G393" s="79">
        <f t="shared" si="21"/>
        <v>0.39316636363636365</v>
      </c>
    </row>
    <row r="394" spans="1:7" ht="19.5" customHeight="1">
      <c r="A394" s="76"/>
      <c r="B394" s="76"/>
      <c r="C394" s="76" t="s">
        <v>115</v>
      </c>
      <c r="D394" s="77" t="s">
        <v>271</v>
      </c>
      <c r="E394" s="80">
        <v>5000</v>
      </c>
      <c r="F394" s="81">
        <v>2375.63</v>
      </c>
      <c r="G394" s="79"/>
    </row>
    <row r="395" spans="1:7" ht="19.5" customHeight="1" outlineLevel="1">
      <c r="A395" s="76"/>
      <c r="B395" s="76"/>
      <c r="C395" s="76" t="s">
        <v>117</v>
      </c>
      <c r="D395" s="77" t="s">
        <v>118</v>
      </c>
      <c r="E395" s="80">
        <v>6000</v>
      </c>
      <c r="F395" s="81">
        <v>1949.2</v>
      </c>
      <c r="G395" s="79">
        <f aca="true" t="shared" si="22" ref="G395:G400">F395/E395</f>
        <v>0.3248666666666667</v>
      </c>
    </row>
    <row r="396" spans="1:7" ht="19.5" customHeight="1">
      <c r="A396" s="76"/>
      <c r="B396" s="76" t="s">
        <v>341</v>
      </c>
      <c r="C396" s="76"/>
      <c r="D396" s="77" t="s">
        <v>96</v>
      </c>
      <c r="E396" s="78">
        <v>4000</v>
      </c>
      <c r="F396" s="85">
        <v>2422.48</v>
      </c>
      <c r="G396" s="79">
        <f t="shared" si="22"/>
        <v>0.60562</v>
      </c>
    </row>
    <row r="397" spans="1:7" ht="19.5" customHeight="1" outlineLevel="1">
      <c r="A397" s="76"/>
      <c r="B397" s="76"/>
      <c r="C397" s="76" t="s">
        <v>115</v>
      </c>
      <c r="D397" s="77" t="s">
        <v>116</v>
      </c>
      <c r="E397" s="80">
        <v>4000</v>
      </c>
      <c r="F397" s="81">
        <v>2422.48</v>
      </c>
      <c r="G397" s="79">
        <f t="shared" si="22"/>
        <v>0.60562</v>
      </c>
    </row>
    <row r="398" spans="1:7" ht="19.5" customHeight="1">
      <c r="A398" s="76"/>
      <c r="B398" s="76" t="s">
        <v>342</v>
      </c>
      <c r="C398" s="76"/>
      <c r="D398" s="77" t="s">
        <v>97</v>
      </c>
      <c r="E398" s="78">
        <v>306000</v>
      </c>
      <c r="F398" s="85">
        <v>162652.36</v>
      </c>
      <c r="G398" s="79">
        <f t="shared" si="22"/>
        <v>0.5315436601307189</v>
      </c>
    </row>
    <row r="399" spans="1:7" ht="19.5" customHeight="1" outlineLevel="1">
      <c r="A399" s="76"/>
      <c r="B399" s="76"/>
      <c r="C399" s="76" t="s">
        <v>129</v>
      </c>
      <c r="D399" s="77" t="s">
        <v>146</v>
      </c>
      <c r="E399" s="80">
        <v>161000</v>
      </c>
      <c r="F399" s="81">
        <v>94907.55</v>
      </c>
      <c r="G399" s="79">
        <f t="shared" si="22"/>
        <v>0.5894878881987577</v>
      </c>
    </row>
    <row r="400" spans="1:7" ht="19.5" customHeight="1" outlineLevel="1">
      <c r="A400" s="76"/>
      <c r="B400" s="76"/>
      <c r="C400" s="76" t="s">
        <v>191</v>
      </c>
      <c r="D400" s="77" t="s">
        <v>192</v>
      </c>
      <c r="E400" s="80">
        <v>5000</v>
      </c>
      <c r="F400" s="81">
        <v>4100.58</v>
      </c>
      <c r="G400" s="79">
        <f t="shared" si="22"/>
        <v>0.820116</v>
      </c>
    </row>
    <row r="401" spans="1:7" ht="19.5" customHeight="1">
      <c r="A401" s="76"/>
      <c r="B401" s="76"/>
      <c r="C401" s="76" t="s">
        <v>117</v>
      </c>
      <c r="D401" s="77" t="s">
        <v>118</v>
      </c>
      <c r="E401" s="80">
        <v>140000</v>
      </c>
      <c r="F401" s="81">
        <v>63644.23</v>
      </c>
      <c r="G401" s="79">
        <f>F402/E402</f>
        <v>0.5848447191078938</v>
      </c>
    </row>
    <row r="402" spans="1:7" ht="32.25" customHeight="1">
      <c r="A402" s="76"/>
      <c r="B402" s="76" t="s">
        <v>343</v>
      </c>
      <c r="C402" s="76"/>
      <c r="D402" s="77" t="s">
        <v>98</v>
      </c>
      <c r="E402" s="78">
        <v>32196.17</v>
      </c>
      <c r="F402" s="85">
        <v>18829.76</v>
      </c>
      <c r="G402" s="79">
        <f>F402/E402</f>
        <v>0.5848447191078938</v>
      </c>
    </row>
    <row r="403" spans="1:7" ht="19.5" customHeight="1" outlineLevel="1">
      <c r="A403" s="76"/>
      <c r="B403" s="76"/>
      <c r="C403" s="76" t="s">
        <v>115</v>
      </c>
      <c r="D403" s="77" t="s">
        <v>116</v>
      </c>
      <c r="E403" s="80">
        <v>13000</v>
      </c>
      <c r="F403" s="81">
        <v>0</v>
      </c>
      <c r="G403" s="79">
        <f>F403/E403</f>
        <v>0</v>
      </c>
    </row>
    <row r="404" spans="1:7" ht="19.5" customHeight="1" outlineLevel="1">
      <c r="A404" s="76"/>
      <c r="B404" s="76"/>
      <c r="C404" s="76" t="s">
        <v>117</v>
      </c>
      <c r="D404" s="77" t="s">
        <v>118</v>
      </c>
      <c r="E404" s="80">
        <v>17696.17</v>
      </c>
      <c r="F404" s="81">
        <v>17636.76</v>
      </c>
      <c r="G404" s="79"/>
    </row>
    <row r="405" spans="1:7" ht="19.5" customHeight="1" outlineLevel="1">
      <c r="A405" s="76"/>
      <c r="B405" s="76"/>
      <c r="C405" s="76" t="s">
        <v>134</v>
      </c>
      <c r="D405" s="77" t="s">
        <v>159</v>
      </c>
      <c r="E405" s="80">
        <v>1500</v>
      </c>
      <c r="F405" s="81">
        <v>1193</v>
      </c>
      <c r="G405" s="79"/>
    </row>
    <row r="406" spans="1:7" ht="19.5" customHeight="1">
      <c r="A406" s="76"/>
      <c r="B406" s="76" t="s">
        <v>344</v>
      </c>
      <c r="C406" s="76"/>
      <c r="D406" s="77" t="s">
        <v>49</v>
      </c>
      <c r="E406" s="78">
        <v>236604.79</v>
      </c>
      <c r="F406" s="85">
        <v>107588.8</v>
      </c>
      <c r="G406" s="79">
        <f aca="true" t="shared" si="23" ref="G406:G413">F406/E406</f>
        <v>0.4547194501007355</v>
      </c>
    </row>
    <row r="407" spans="1:7" ht="19.5" customHeight="1">
      <c r="A407" s="76"/>
      <c r="B407" s="76"/>
      <c r="C407" s="76" t="s">
        <v>169</v>
      </c>
      <c r="D407" s="77" t="s">
        <v>170</v>
      </c>
      <c r="E407" s="80">
        <v>3350</v>
      </c>
      <c r="F407" s="81">
        <v>914.61</v>
      </c>
      <c r="G407" s="79">
        <f t="shared" si="23"/>
        <v>0.2730179104477612</v>
      </c>
    </row>
    <row r="408" spans="1:7" ht="19.5" customHeight="1" outlineLevel="1">
      <c r="A408" s="76"/>
      <c r="B408" s="76"/>
      <c r="C408" s="76" t="s">
        <v>171</v>
      </c>
      <c r="D408" s="77" t="s">
        <v>172</v>
      </c>
      <c r="E408" s="80">
        <v>114115</v>
      </c>
      <c r="F408" s="81">
        <v>46497.22</v>
      </c>
      <c r="G408" s="79">
        <f t="shared" si="23"/>
        <v>0.4074593173552995</v>
      </c>
    </row>
    <row r="409" spans="1:7" ht="19.5" customHeight="1" outlineLevel="1">
      <c r="A409" s="76"/>
      <c r="B409" s="76"/>
      <c r="C409" s="76" t="s">
        <v>173</v>
      </c>
      <c r="D409" s="77" t="s">
        <v>174</v>
      </c>
      <c r="E409" s="80">
        <v>4099</v>
      </c>
      <c r="F409" s="81">
        <v>3616</v>
      </c>
      <c r="G409" s="79">
        <f t="shared" si="23"/>
        <v>0.8821663820444011</v>
      </c>
    </row>
    <row r="410" spans="1:7" ht="19.5" customHeight="1" outlineLevel="1">
      <c r="A410" s="76"/>
      <c r="B410" s="76"/>
      <c r="C410" s="76" t="s">
        <v>123</v>
      </c>
      <c r="D410" s="77" t="s">
        <v>124</v>
      </c>
      <c r="E410" s="80">
        <v>20351</v>
      </c>
      <c r="F410" s="81">
        <v>7289.95</v>
      </c>
      <c r="G410" s="79">
        <f t="shared" si="23"/>
        <v>0.35821089872733525</v>
      </c>
    </row>
    <row r="411" spans="1:7" ht="19.5" customHeight="1" outlineLevel="1">
      <c r="A411" s="76"/>
      <c r="B411" s="76"/>
      <c r="C411" s="76" t="s">
        <v>125</v>
      </c>
      <c r="D411" s="77" t="s">
        <v>126</v>
      </c>
      <c r="E411" s="80">
        <v>2830</v>
      </c>
      <c r="F411" s="81">
        <v>1136.9</v>
      </c>
      <c r="G411" s="79">
        <f t="shared" si="23"/>
        <v>0.4017314487632509</v>
      </c>
    </row>
    <row r="412" spans="1:7" ht="19.5" customHeight="1" outlineLevel="1">
      <c r="A412" s="76"/>
      <c r="B412" s="76"/>
      <c r="C412" s="76" t="s">
        <v>115</v>
      </c>
      <c r="D412" s="77" t="s">
        <v>116</v>
      </c>
      <c r="E412" s="80">
        <v>30000</v>
      </c>
      <c r="F412" s="81">
        <v>20149.83</v>
      </c>
      <c r="G412" s="79">
        <f t="shared" si="23"/>
        <v>0.6716610000000001</v>
      </c>
    </row>
    <row r="413" spans="1:7" ht="19.5" customHeight="1" outlineLevel="1">
      <c r="A413" s="76"/>
      <c r="B413" s="76"/>
      <c r="C413" s="76" t="s">
        <v>177</v>
      </c>
      <c r="D413" s="77" t="s">
        <v>178</v>
      </c>
      <c r="E413" s="80">
        <v>1000</v>
      </c>
      <c r="F413" s="81">
        <v>80</v>
      </c>
      <c r="G413" s="79">
        <f t="shared" si="23"/>
        <v>0.08</v>
      </c>
    </row>
    <row r="414" spans="1:7" ht="19.5" customHeight="1" outlineLevel="1">
      <c r="A414" s="76"/>
      <c r="B414" s="76"/>
      <c r="C414" s="76" t="s">
        <v>117</v>
      </c>
      <c r="D414" s="77" t="s">
        <v>118</v>
      </c>
      <c r="E414" s="80">
        <v>32232.79</v>
      </c>
      <c r="F414" s="81">
        <v>1180.05</v>
      </c>
      <c r="G414" s="79"/>
    </row>
    <row r="415" spans="1:7" ht="19.5" customHeight="1" outlineLevel="1">
      <c r="A415" s="76"/>
      <c r="B415" s="76"/>
      <c r="C415" s="76" t="s">
        <v>338</v>
      </c>
      <c r="D415" s="77" t="s">
        <v>345</v>
      </c>
      <c r="E415" s="80">
        <v>246</v>
      </c>
      <c r="F415" s="81">
        <v>246</v>
      </c>
      <c r="G415" s="79"/>
    </row>
    <row r="416" spans="1:7" ht="19.5" customHeight="1" outlineLevel="1">
      <c r="A416" s="76"/>
      <c r="B416" s="76"/>
      <c r="C416" s="76" t="s">
        <v>187</v>
      </c>
      <c r="D416" s="77" t="s">
        <v>159</v>
      </c>
      <c r="E416" s="80">
        <v>1000</v>
      </c>
      <c r="F416" s="81">
        <v>849.91</v>
      </c>
      <c r="G416" s="79">
        <f>F416/E416</f>
        <v>0.8499099999999999</v>
      </c>
    </row>
    <row r="417" spans="1:7" ht="19.5" customHeight="1" outlineLevel="1">
      <c r="A417" s="76"/>
      <c r="B417" s="76"/>
      <c r="C417" s="76" t="s">
        <v>134</v>
      </c>
      <c r="D417" s="77" t="s">
        <v>159</v>
      </c>
      <c r="E417" s="80">
        <v>2522.96</v>
      </c>
      <c r="F417" s="81">
        <v>2089</v>
      </c>
      <c r="G417" s="79"/>
    </row>
    <row r="418" spans="1:7" ht="19.5" customHeight="1" outlineLevel="1">
      <c r="A418" s="76"/>
      <c r="B418" s="76"/>
      <c r="C418" s="76" t="s">
        <v>180</v>
      </c>
      <c r="D418" s="77" t="s">
        <v>181</v>
      </c>
      <c r="E418" s="80">
        <v>4558.04</v>
      </c>
      <c r="F418" s="81">
        <v>3418.53</v>
      </c>
      <c r="G418" s="79"/>
    </row>
    <row r="419" spans="1:7" ht="19.5" customHeight="1" outlineLevel="1">
      <c r="A419" s="76"/>
      <c r="B419" s="76"/>
      <c r="C419" s="76" t="s">
        <v>182</v>
      </c>
      <c r="D419" s="77" t="s">
        <v>204</v>
      </c>
      <c r="E419" s="80">
        <v>300</v>
      </c>
      <c r="F419" s="81">
        <v>120</v>
      </c>
      <c r="G419" s="79">
        <f aca="true" t="shared" si="24" ref="G419:G436">F419/E419</f>
        <v>0.4</v>
      </c>
    </row>
    <row r="420" spans="1:7" ht="19.5" customHeight="1" outlineLevel="1">
      <c r="A420" s="76"/>
      <c r="B420" s="76"/>
      <c r="C420" s="76" t="s">
        <v>147</v>
      </c>
      <c r="D420" s="77" t="s">
        <v>148</v>
      </c>
      <c r="E420" s="80">
        <v>20000</v>
      </c>
      <c r="F420" s="81">
        <v>20000</v>
      </c>
      <c r="G420" s="79">
        <f t="shared" si="24"/>
        <v>1</v>
      </c>
    </row>
    <row r="421" spans="1:7" ht="19.5" customHeight="1">
      <c r="A421" s="64" t="s">
        <v>346</v>
      </c>
      <c r="B421" s="64"/>
      <c r="C421" s="64"/>
      <c r="D421" s="65" t="s">
        <v>347</v>
      </c>
      <c r="E421" s="66">
        <v>2128576</v>
      </c>
      <c r="F421" s="84">
        <v>227411.97</v>
      </c>
      <c r="G421" s="67">
        <f t="shared" si="24"/>
        <v>0.10683760880513546</v>
      </c>
    </row>
    <row r="422" spans="1:7" ht="19.5" customHeight="1">
      <c r="A422" s="76"/>
      <c r="B422" s="76" t="s">
        <v>348</v>
      </c>
      <c r="C422" s="76"/>
      <c r="D422" s="77" t="s">
        <v>100</v>
      </c>
      <c r="E422" s="78">
        <v>1792927.57</v>
      </c>
      <c r="F422" s="85">
        <v>107391.1</v>
      </c>
      <c r="G422" s="79">
        <f t="shared" si="24"/>
        <v>0.05989706544587298</v>
      </c>
    </row>
    <row r="423" spans="1:7" ht="19.5" customHeight="1">
      <c r="A423" s="76"/>
      <c r="B423" s="76"/>
      <c r="C423" s="76" t="s">
        <v>171</v>
      </c>
      <c r="D423" s="77" t="s">
        <v>172</v>
      </c>
      <c r="E423" s="80">
        <v>72091</v>
      </c>
      <c r="F423" s="81">
        <v>32687.05</v>
      </c>
      <c r="G423" s="79">
        <f t="shared" si="24"/>
        <v>0.45341374096627873</v>
      </c>
    </row>
    <row r="424" spans="1:7" ht="19.5" customHeight="1">
      <c r="A424" s="76"/>
      <c r="B424" s="76"/>
      <c r="C424" s="76" t="s">
        <v>173</v>
      </c>
      <c r="D424" s="77" t="s">
        <v>174</v>
      </c>
      <c r="E424" s="80">
        <v>5260</v>
      </c>
      <c r="F424" s="81">
        <v>5185.81</v>
      </c>
      <c r="G424" s="79">
        <f t="shared" si="24"/>
        <v>0.9858954372623575</v>
      </c>
    </row>
    <row r="425" spans="1:7" ht="19.5" customHeight="1" outlineLevel="1">
      <c r="A425" s="76"/>
      <c r="B425" s="76"/>
      <c r="C425" s="76" t="s">
        <v>123</v>
      </c>
      <c r="D425" s="77" t="s">
        <v>124</v>
      </c>
      <c r="E425" s="80">
        <v>16500</v>
      </c>
      <c r="F425" s="81">
        <v>7669.88</v>
      </c>
      <c r="G425" s="79">
        <f t="shared" si="24"/>
        <v>0.46484121212121216</v>
      </c>
    </row>
    <row r="426" spans="1:7" ht="19.5" customHeight="1" outlineLevel="1">
      <c r="A426" s="76"/>
      <c r="B426" s="76"/>
      <c r="C426" s="76" t="s">
        <v>125</v>
      </c>
      <c r="D426" s="77" t="s">
        <v>126</v>
      </c>
      <c r="E426" s="80">
        <v>2381</v>
      </c>
      <c r="F426" s="81">
        <v>875.23</v>
      </c>
      <c r="G426" s="79">
        <f t="shared" si="24"/>
        <v>0.3675892482150357</v>
      </c>
    </row>
    <row r="427" spans="1:7" ht="19.5" customHeight="1" outlineLevel="1">
      <c r="A427" s="76"/>
      <c r="B427" s="76"/>
      <c r="C427" s="76" t="s">
        <v>127</v>
      </c>
      <c r="D427" s="77" t="s">
        <v>128</v>
      </c>
      <c r="E427" s="80">
        <v>24800</v>
      </c>
      <c r="F427" s="81">
        <v>9517.24</v>
      </c>
      <c r="G427" s="79">
        <f t="shared" si="24"/>
        <v>0.38375967741935485</v>
      </c>
    </row>
    <row r="428" spans="1:7" ht="19.5" customHeight="1" outlineLevel="1">
      <c r="A428" s="76"/>
      <c r="B428" s="76"/>
      <c r="C428" s="76" t="s">
        <v>115</v>
      </c>
      <c r="D428" s="77" t="s">
        <v>116</v>
      </c>
      <c r="E428" s="80">
        <v>16582.67</v>
      </c>
      <c r="F428" s="81">
        <v>14804.18</v>
      </c>
      <c r="G428" s="79">
        <f t="shared" si="24"/>
        <v>0.8927500818625711</v>
      </c>
    </row>
    <row r="429" spans="1:7" ht="19.5" customHeight="1" outlineLevel="1">
      <c r="A429" s="76"/>
      <c r="B429" s="76"/>
      <c r="C429" s="76" t="s">
        <v>129</v>
      </c>
      <c r="D429" s="77" t="s">
        <v>146</v>
      </c>
      <c r="E429" s="80">
        <v>48500</v>
      </c>
      <c r="F429" s="81">
        <v>19650.77</v>
      </c>
      <c r="G429" s="79">
        <f t="shared" si="24"/>
        <v>0.4051705154639175</v>
      </c>
    </row>
    <row r="430" spans="1:7" ht="19.5" customHeight="1" outlineLevel="1">
      <c r="A430" s="76"/>
      <c r="B430" s="76"/>
      <c r="C430" s="76" t="s">
        <v>191</v>
      </c>
      <c r="D430" s="77" t="s">
        <v>192</v>
      </c>
      <c r="E430" s="80">
        <v>15000</v>
      </c>
      <c r="F430" s="81">
        <v>0</v>
      </c>
      <c r="G430" s="79">
        <f t="shared" si="24"/>
        <v>0</v>
      </c>
    </row>
    <row r="431" spans="1:7" ht="19.5" customHeight="1" outlineLevel="1">
      <c r="A431" s="76"/>
      <c r="B431" s="76"/>
      <c r="C431" s="76" t="s">
        <v>177</v>
      </c>
      <c r="D431" s="77" t="s">
        <v>178</v>
      </c>
      <c r="E431" s="80">
        <v>200</v>
      </c>
      <c r="F431" s="81">
        <v>95</v>
      </c>
      <c r="G431" s="79">
        <f t="shared" si="24"/>
        <v>0.475</v>
      </c>
    </row>
    <row r="432" spans="1:7" ht="19.5" customHeight="1" outlineLevel="1">
      <c r="A432" s="76"/>
      <c r="B432" s="76"/>
      <c r="C432" s="76" t="s">
        <v>117</v>
      </c>
      <c r="D432" s="77" t="s">
        <v>118</v>
      </c>
      <c r="E432" s="80">
        <v>34730</v>
      </c>
      <c r="F432" s="81">
        <v>8565.06</v>
      </c>
      <c r="G432" s="79">
        <f t="shared" si="24"/>
        <v>0.2466184854592571</v>
      </c>
    </row>
    <row r="433" spans="1:7" ht="57" customHeight="1" outlineLevel="1">
      <c r="A433" s="76"/>
      <c r="B433" s="76"/>
      <c r="C433" s="76" t="s">
        <v>132</v>
      </c>
      <c r="D433" s="77" t="s">
        <v>197</v>
      </c>
      <c r="E433" s="80">
        <v>1000</v>
      </c>
      <c r="F433" s="81">
        <v>522.47</v>
      </c>
      <c r="G433" s="79">
        <f t="shared" si="24"/>
        <v>0.52247</v>
      </c>
    </row>
    <row r="434" spans="1:7" ht="20.25" outlineLevel="1">
      <c r="A434" s="76"/>
      <c r="B434" s="76"/>
      <c r="C434" s="76" t="s">
        <v>187</v>
      </c>
      <c r="D434" s="77" t="s">
        <v>188</v>
      </c>
      <c r="E434" s="80">
        <v>500</v>
      </c>
      <c r="F434" s="81">
        <v>0</v>
      </c>
      <c r="G434" s="79">
        <f t="shared" si="24"/>
        <v>0</v>
      </c>
    </row>
    <row r="435" spans="1:7" ht="19.5" customHeight="1" outlineLevel="1">
      <c r="A435" s="76"/>
      <c r="B435" s="76"/>
      <c r="C435" s="76" t="s">
        <v>134</v>
      </c>
      <c r="D435" s="77" t="s">
        <v>159</v>
      </c>
      <c r="E435" s="80">
        <v>1170</v>
      </c>
      <c r="F435" s="81">
        <v>526.45</v>
      </c>
      <c r="G435" s="79">
        <f t="shared" si="24"/>
        <v>0.449957264957265</v>
      </c>
    </row>
    <row r="436" spans="1:7" ht="19.5" customHeight="1" outlineLevel="1">
      <c r="A436" s="76"/>
      <c r="B436" s="76"/>
      <c r="C436" s="76" t="s">
        <v>180</v>
      </c>
      <c r="D436" s="77" t="s">
        <v>181</v>
      </c>
      <c r="E436" s="80">
        <v>1640.9</v>
      </c>
      <c r="F436" s="81">
        <v>1230.68</v>
      </c>
      <c r="G436" s="79">
        <f t="shared" si="24"/>
        <v>0.7500030471082942</v>
      </c>
    </row>
    <row r="437" spans="1:7" ht="19.5" customHeight="1" outlineLevel="1">
      <c r="A437" s="76"/>
      <c r="B437" s="76"/>
      <c r="C437" s="76" t="s">
        <v>152</v>
      </c>
      <c r="D437" s="77" t="s">
        <v>349</v>
      </c>
      <c r="E437" s="80">
        <v>11827</v>
      </c>
      <c r="F437" s="81">
        <v>5916</v>
      </c>
      <c r="G437" s="79"/>
    </row>
    <row r="438" spans="1:7" ht="43.5" customHeight="1" outlineLevel="1">
      <c r="A438" s="76"/>
      <c r="B438" s="76"/>
      <c r="C438" s="76" t="s">
        <v>182</v>
      </c>
      <c r="D438" s="77" t="s">
        <v>228</v>
      </c>
      <c r="E438" s="80">
        <v>200</v>
      </c>
      <c r="F438" s="81">
        <v>0</v>
      </c>
      <c r="G438" s="79">
        <f>F438/E438</f>
        <v>0</v>
      </c>
    </row>
    <row r="439" spans="1:7" ht="30.75" customHeight="1" outlineLevel="1">
      <c r="A439" s="76"/>
      <c r="B439" s="76"/>
      <c r="C439" s="76" t="s">
        <v>119</v>
      </c>
      <c r="D439" s="77" t="s">
        <v>120</v>
      </c>
      <c r="E439" s="80">
        <v>770724</v>
      </c>
      <c r="F439" s="81">
        <v>145.28</v>
      </c>
      <c r="G439" s="79">
        <f>F439/E439</f>
        <v>0.0001884980875125207</v>
      </c>
    </row>
    <row r="440" spans="1:7" ht="30.75" customHeight="1" outlineLevel="1">
      <c r="A440" s="76"/>
      <c r="B440" s="76"/>
      <c r="C440" s="76" t="s">
        <v>350</v>
      </c>
      <c r="D440" s="77" t="s">
        <v>120</v>
      </c>
      <c r="E440" s="80">
        <v>769821</v>
      </c>
      <c r="F440" s="81">
        <v>0</v>
      </c>
      <c r="G440" s="79"/>
    </row>
    <row r="441" spans="1:7" ht="19.5" customHeight="1">
      <c r="A441" s="76"/>
      <c r="B441" s="76" t="s">
        <v>351</v>
      </c>
      <c r="C441" s="76"/>
      <c r="D441" s="77" t="s">
        <v>101</v>
      </c>
      <c r="E441" s="78">
        <v>153872.43</v>
      </c>
      <c r="F441" s="85">
        <v>70358.01</v>
      </c>
      <c r="G441" s="79">
        <f aca="true" t="shared" si="25" ref="G441:G464">F441/E441</f>
        <v>0.4572489691623119</v>
      </c>
    </row>
    <row r="442" spans="1:7" ht="19.5" customHeight="1">
      <c r="A442" s="76"/>
      <c r="B442" s="76"/>
      <c r="C442" s="76" t="s">
        <v>169</v>
      </c>
      <c r="D442" s="77" t="s">
        <v>170</v>
      </c>
      <c r="E442" s="80">
        <v>250</v>
      </c>
      <c r="F442" s="81">
        <v>56.6</v>
      </c>
      <c r="G442" s="79">
        <f t="shared" si="25"/>
        <v>0.22640000000000002</v>
      </c>
    </row>
    <row r="443" spans="1:7" ht="19.5" customHeight="1">
      <c r="A443" s="76"/>
      <c r="B443" s="76"/>
      <c r="C443" s="76" t="s">
        <v>171</v>
      </c>
      <c r="D443" s="77" t="s">
        <v>172</v>
      </c>
      <c r="E443" s="80">
        <v>73646</v>
      </c>
      <c r="F443" s="81">
        <v>30611.34</v>
      </c>
      <c r="G443" s="79">
        <f t="shared" si="25"/>
        <v>0.41565516117643864</v>
      </c>
    </row>
    <row r="444" spans="1:7" ht="19.5" customHeight="1">
      <c r="A444" s="76"/>
      <c r="B444" s="76"/>
      <c r="C444" s="76" t="s">
        <v>173</v>
      </c>
      <c r="D444" s="77" t="s">
        <v>174</v>
      </c>
      <c r="E444" s="80">
        <v>5763</v>
      </c>
      <c r="F444" s="81">
        <v>5717.01</v>
      </c>
      <c r="G444" s="79">
        <f t="shared" si="25"/>
        <v>0.992019781363873</v>
      </c>
    </row>
    <row r="445" spans="1:7" ht="19.5" customHeight="1">
      <c r="A445" s="76"/>
      <c r="B445" s="76"/>
      <c r="C445" s="76" t="s">
        <v>123</v>
      </c>
      <c r="D445" s="77" t="s">
        <v>124</v>
      </c>
      <c r="E445" s="80">
        <v>13461</v>
      </c>
      <c r="F445" s="81">
        <v>5496.65</v>
      </c>
      <c r="G445" s="79">
        <f t="shared" si="25"/>
        <v>0.40833890498477077</v>
      </c>
    </row>
    <row r="446" spans="1:7" ht="19.5" customHeight="1">
      <c r="A446" s="76"/>
      <c r="B446" s="76"/>
      <c r="C446" s="76" t="s">
        <v>125</v>
      </c>
      <c r="D446" s="77" t="s">
        <v>126</v>
      </c>
      <c r="E446" s="80">
        <v>1946</v>
      </c>
      <c r="F446" s="81">
        <v>459.83</v>
      </c>
      <c r="G446" s="79">
        <f t="shared" si="25"/>
        <v>0.23629496402877698</v>
      </c>
    </row>
    <row r="447" spans="1:7" ht="19.5" customHeight="1">
      <c r="A447" s="76"/>
      <c r="B447" s="76"/>
      <c r="C447" s="76" t="s">
        <v>115</v>
      </c>
      <c r="D447" s="77" t="s">
        <v>116</v>
      </c>
      <c r="E447" s="80">
        <v>6800</v>
      </c>
      <c r="F447" s="81">
        <v>1674.64</v>
      </c>
      <c r="G447" s="79">
        <f t="shared" si="25"/>
        <v>0.24627058823529413</v>
      </c>
    </row>
    <row r="448" spans="1:7" ht="19.5" customHeight="1">
      <c r="A448" s="76"/>
      <c r="B448" s="76"/>
      <c r="C448" s="76" t="s">
        <v>175</v>
      </c>
      <c r="D448" s="77" t="s">
        <v>176</v>
      </c>
      <c r="E448" s="80">
        <v>19400</v>
      </c>
      <c r="F448" s="81">
        <v>10273</v>
      </c>
      <c r="G448" s="79">
        <f t="shared" si="25"/>
        <v>0.5295360824742268</v>
      </c>
    </row>
    <row r="449" spans="1:7" ht="19.5" customHeight="1">
      <c r="A449" s="76"/>
      <c r="B449" s="76"/>
      <c r="C449" s="76" t="s">
        <v>129</v>
      </c>
      <c r="D449" s="77" t="s">
        <v>146</v>
      </c>
      <c r="E449" s="80">
        <v>16600</v>
      </c>
      <c r="F449" s="81">
        <v>9287.49</v>
      </c>
      <c r="G449" s="79">
        <f t="shared" si="25"/>
        <v>0.5594873493975904</v>
      </c>
    </row>
    <row r="450" spans="1:7" ht="19.5" customHeight="1">
      <c r="A450" s="76"/>
      <c r="B450" s="76"/>
      <c r="C450" s="76" t="s">
        <v>177</v>
      </c>
      <c r="D450" s="77" t="s">
        <v>178</v>
      </c>
      <c r="E450" s="80">
        <v>200</v>
      </c>
      <c r="F450" s="81">
        <v>120</v>
      </c>
      <c r="G450" s="79">
        <f t="shared" si="25"/>
        <v>0.6</v>
      </c>
    </row>
    <row r="451" spans="1:7" ht="19.5" customHeight="1">
      <c r="A451" s="76"/>
      <c r="B451" s="76"/>
      <c r="C451" s="76" t="s">
        <v>117</v>
      </c>
      <c r="D451" s="77" t="s">
        <v>118</v>
      </c>
      <c r="E451" s="80">
        <v>6700</v>
      </c>
      <c r="F451" s="81">
        <v>2596.23</v>
      </c>
      <c r="G451" s="79">
        <f t="shared" si="25"/>
        <v>0.38749701492537314</v>
      </c>
    </row>
    <row r="452" spans="1:7" ht="19.5" customHeight="1">
      <c r="A452" s="76"/>
      <c r="B452" s="76"/>
      <c r="C452" s="76" t="s">
        <v>193</v>
      </c>
      <c r="D452" s="77" t="s">
        <v>194</v>
      </c>
      <c r="E452" s="80">
        <v>3960</v>
      </c>
      <c r="F452" s="81">
        <v>904.01</v>
      </c>
      <c r="G452" s="79">
        <f t="shared" si="25"/>
        <v>0.22828535353535354</v>
      </c>
    </row>
    <row r="453" spans="1:7" ht="19.5" customHeight="1">
      <c r="A453" s="76"/>
      <c r="B453" s="76"/>
      <c r="C453" s="76" t="s">
        <v>132</v>
      </c>
      <c r="D453" s="77" t="s">
        <v>197</v>
      </c>
      <c r="E453" s="80">
        <v>800</v>
      </c>
      <c r="F453" s="81">
        <v>301.05</v>
      </c>
      <c r="G453" s="79">
        <f t="shared" si="25"/>
        <v>0.3763125</v>
      </c>
    </row>
    <row r="454" spans="1:7" ht="19.5" customHeight="1">
      <c r="A454" s="76"/>
      <c r="B454" s="76"/>
      <c r="C454" s="76" t="s">
        <v>187</v>
      </c>
      <c r="D454" s="77" t="s">
        <v>188</v>
      </c>
      <c r="E454" s="80">
        <v>300</v>
      </c>
      <c r="F454" s="81">
        <v>28.41</v>
      </c>
      <c r="G454" s="79">
        <f t="shared" si="25"/>
        <v>0.0947</v>
      </c>
    </row>
    <row r="455" spans="1:7" ht="19.5" customHeight="1">
      <c r="A455" s="76"/>
      <c r="B455" s="76"/>
      <c r="C455" s="76" t="s">
        <v>134</v>
      </c>
      <c r="D455" s="77" t="s">
        <v>159</v>
      </c>
      <c r="E455" s="80">
        <v>400</v>
      </c>
      <c r="F455" s="81">
        <v>96.93</v>
      </c>
      <c r="G455" s="79">
        <f t="shared" si="25"/>
        <v>0.242325</v>
      </c>
    </row>
    <row r="456" spans="1:7" ht="19.5" customHeight="1">
      <c r="A456" s="76"/>
      <c r="B456" s="76"/>
      <c r="C456" s="76" t="s">
        <v>180</v>
      </c>
      <c r="D456" s="77" t="s">
        <v>181</v>
      </c>
      <c r="E456" s="80">
        <v>3646.43</v>
      </c>
      <c r="F456" s="81">
        <v>2734.82</v>
      </c>
      <c r="G456" s="79">
        <f t="shared" si="25"/>
        <v>0.749999314397918</v>
      </c>
    </row>
    <row r="457" spans="1:7" ht="19.5" customHeight="1">
      <c r="A457" s="76"/>
      <c r="B457" s="76" t="s">
        <v>352</v>
      </c>
      <c r="C457" s="76"/>
      <c r="D457" s="77" t="s">
        <v>353</v>
      </c>
      <c r="E457" s="78">
        <v>15500</v>
      </c>
      <c r="F457" s="85">
        <v>0</v>
      </c>
      <c r="G457" s="79">
        <f t="shared" si="25"/>
        <v>0</v>
      </c>
    </row>
    <row r="458" spans="1:7" ht="19.5" customHeight="1">
      <c r="A458" s="76"/>
      <c r="B458" s="76"/>
      <c r="C458" s="76" t="s">
        <v>117</v>
      </c>
      <c r="D458" s="77" t="s">
        <v>118</v>
      </c>
      <c r="E458" s="80">
        <v>15500</v>
      </c>
      <c r="F458" s="81">
        <v>0</v>
      </c>
      <c r="G458" s="79">
        <f t="shared" si="25"/>
        <v>0</v>
      </c>
    </row>
    <row r="459" spans="1:7" ht="19.5" customHeight="1">
      <c r="A459" s="76"/>
      <c r="B459" s="76" t="s">
        <v>354</v>
      </c>
      <c r="C459" s="76"/>
      <c r="D459" s="77" t="s">
        <v>49</v>
      </c>
      <c r="E459" s="78">
        <v>166276</v>
      </c>
      <c r="F459" s="85">
        <v>49662.86</v>
      </c>
      <c r="G459" s="79">
        <f t="shared" si="25"/>
        <v>0.29867725949625923</v>
      </c>
    </row>
    <row r="460" spans="1:7" ht="19.5" customHeight="1" outlineLevel="1">
      <c r="A460" s="76"/>
      <c r="B460" s="76"/>
      <c r="C460" s="76" t="s">
        <v>123</v>
      </c>
      <c r="D460" s="77" t="s">
        <v>124</v>
      </c>
      <c r="E460" s="80">
        <v>430</v>
      </c>
      <c r="F460" s="81">
        <v>0</v>
      </c>
      <c r="G460" s="79">
        <f t="shared" si="25"/>
        <v>0</v>
      </c>
    </row>
    <row r="461" spans="1:7" ht="19.5" customHeight="1" outlineLevel="1">
      <c r="A461" s="76"/>
      <c r="B461" s="76"/>
      <c r="C461" s="76" t="s">
        <v>125</v>
      </c>
      <c r="D461" s="77" t="s">
        <v>126</v>
      </c>
      <c r="E461" s="80">
        <v>70</v>
      </c>
      <c r="F461" s="81">
        <v>0</v>
      </c>
      <c r="G461" s="79">
        <f t="shared" si="25"/>
        <v>0</v>
      </c>
    </row>
    <row r="462" spans="1:7" ht="19.5" customHeight="1" outlineLevel="1">
      <c r="A462" s="76"/>
      <c r="B462" s="76"/>
      <c r="C462" s="76" t="s">
        <v>127</v>
      </c>
      <c r="D462" s="77" t="s">
        <v>128</v>
      </c>
      <c r="E462" s="80">
        <v>31000</v>
      </c>
      <c r="F462" s="81">
        <v>31000</v>
      </c>
      <c r="G462" s="79">
        <f t="shared" si="25"/>
        <v>1</v>
      </c>
    </row>
    <row r="463" spans="1:7" ht="19.5" customHeight="1" outlineLevel="1">
      <c r="A463" s="76"/>
      <c r="B463" s="76"/>
      <c r="C463" s="76" t="s">
        <v>115</v>
      </c>
      <c r="D463" s="77" t="s">
        <v>116</v>
      </c>
      <c r="E463" s="80">
        <v>35000</v>
      </c>
      <c r="F463" s="81">
        <v>35000</v>
      </c>
      <c r="G463" s="79">
        <f t="shared" si="25"/>
        <v>1</v>
      </c>
    </row>
    <row r="464" spans="1:7" ht="19.5" customHeight="1" outlineLevel="1">
      <c r="A464" s="76"/>
      <c r="B464" s="76"/>
      <c r="C464" s="76" t="s">
        <v>117</v>
      </c>
      <c r="D464" s="77" t="s">
        <v>118</v>
      </c>
      <c r="E464" s="80">
        <v>82000</v>
      </c>
      <c r="F464" s="81">
        <v>33818.07</v>
      </c>
      <c r="G464" s="79">
        <f t="shared" si="25"/>
        <v>0.412415487804878</v>
      </c>
    </row>
    <row r="465" spans="1:7" ht="19.5" customHeight="1" outlineLevel="1">
      <c r="A465" s="76"/>
      <c r="B465" s="76"/>
      <c r="C465" s="76" t="s">
        <v>187</v>
      </c>
      <c r="D465" s="77" t="s">
        <v>188</v>
      </c>
      <c r="E465" s="80">
        <v>4000</v>
      </c>
      <c r="F465" s="81">
        <v>392.74</v>
      </c>
      <c r="G465" s="79">
        <v>0.098</v>
      </c>
    </row>
    <row r="466" spans="1:7" ht="19.5" customHeight="1" outlineLevel="1">
      <c r="A466" s="76"/>
      <c r="B466" s="76"/>
      <c r="C466" s="76" t="s">
        <v>119</v>
      </c>
      <c r="D466" s="77" t="s">
        <v>120</v>
      </c>
      <c r="E466" s="80">
        <v>5936</v>
      </c>
      <c r="F466" s="81">
        <v>0</v>
      </c>
      <c r="G466" s="79"/>
    </row>
    <row r="467" spans="1:7" ht="19.5" customHeight="1" outlineLevel="1">
      <c r="A467" s="76"/>
      <c r="B467" s="76"/>
      <c r="C467" s="76" t="s">
        <v>350</v>
      </c>
      <c r="D467" s="77" t="s">
        <v>120</v>
      </c>
      <c r="E467" s="80">
        <v>7840</v>
      </c>
      <c r="F467" s="81">
        <v>0</v>
      </c>
      <c r="G467" s="79">
        <f aca="true" t="shared" si="26" ref="G467:G477">F467/E467</f>
        <v>0</v>
      </c>
    </row>
    <row r="468" spans="1:7" ht="19.5" customHeight="1">
      <c r="A468" s="64" t="s">
        <v>355</v>
      </c>
      <c r="B468" s="64"/>
      <c r="C468" s="64"/>
      <c r="D468" s="65" t="s">
        <v>356</v>
      </c>
      <c r="E468" s="66">
        <v>1233834</v>
      </c>
      <c r="F468" s="84">
        <v>164335.26</v>
      </c>
      <c r="G468" s="67">
        <f t="shared" si="26"/>
        <v>0.13319073716561547</v>
      </c>
    </row>
    <row r="469" spans="1:7" ht="19.5" customHeight="1">
      <c r="A469" s="76"/>
      <c r="B469" s="76" t="s">
        <v>357</v>
      </c>
      <c r="C469" s="76"/>
      <c r="D469" s="77" t="s">
        <v>104</v>
      </c>
      <c r="E469" s="78">
        <v>992016</v>
      </c>
      <c r="F469" s="85">
        <v>75236.12</v>
      </c>
      <c r="G469" s="79">
        <f t="shared" si="26"/>
        <v>0.07584163965097336</v>
      </c>
    </row>
    <row r="470" spans="1:7" ht="19.5" customHeight="1" outlineLevel="1">
      <c r="A470" s="76"/>
      <c r="B470" s="76"/>
      <c r="C470" s="76" t="s">
        <v>169</v>
      </c>
      <c r="D470" s="77" t="s">
        <v>170</v>
      </c>
      <c r="E470" s="80">
        <v>500</v>
      </c>
      <c r="F470" s="81">
        <v>0</v>
      </c>
      <c r="G470" s="79">
        <f t="shared" si="26"/>
        <v>0</v>
      </c>
    </row>
    <row r="471" spans="1:7" ht="19.5" customHeight="1" outlineLevel="1">
      <c r="A471" s="76"/>
      <c r="B471" s="76"/>
      <c r="C471" s="76" t="s">
        <v>171</v>
      </c>
      <c r="D471" s="77" t="s">
        <v>172</v>
      </c>
      <c r="E471" s="80">
        <v>20024</v>
      </c>
      <c r="F471" s="81">
        <v>9384.77</v>
      </c>
      <c r="G471" s="79">
        <f t="shared" si="26"/>
        <v>0.46867608869356775</v>
      </c>
    </row>
    <row r="472" spans="1:7" ht="19.5" customHeight="1" outlineLevel="1">
      <c r="A472" s="76"/>
      <c r="B472" s="76"/>
      <c r="C472" s="76" t="s">
        <v>173</v>
      </c>
      <c r="D472" s="77" t="s">
        <v>174</v>
      </c>
      <c r="E472" s="80">
        <v>1551</v>
      </c>
      <c r="F472" s="81">
        <v>1514.38</v>
      </c>
      <c r="G472" s="79">
        <f t="shared" si="26"/>
        <v>0.9763894261766602</v>
      </c>
    </row>
    <row r="473" spans="1:7" ht="19.5" customHeight="1" outlineLevel="1">
      <c r="A473" s="76"/>
      <c r="B473" s="76"/>
      <c r="C473" s="76" t="s">
        <v>123</v>
      </c>
      <c r="D473" s="77" t="s">
        <v>124</v>
      </c>
      <c r="E473" s="80">
        <v>10812</v>
      </c>
      <c r="F473" s="81">
        <v>2541.67</v>
      </c>
      <c r="G473" s="79">
        <f t="shared" si="26"/>
        <v>0.23507861635220126</v>
      </c>
    </row>
    <row r="474" spans="1:7" ht="19.5" customHeight="1" outlineLevel="1">
      <c r="A474" s="76"/>
      <c r="B474" s="76"/>
      <c r="C474" s="76" t="s">
        <v>125</v>
      </c>
      <c r="D474" s="77" t="s">
        <v>126</v>
      </c>
      <c r="E474" s="80">
        <v>1555</v>
      </c>
      <c r="F474" s="81">
        <v>80.88</v>
      </c>
      <c r="G474" s="79">
        <f t="shared" si="26"/>
        <v>0.052012861736334404</v>
      </c>
    </row>
    <row r="475" spans="1:7" ht="19.5" customHeight="1" outlineLevel="1">
      <c r="A475" s="76"/>
      <c r="B475" s="76"/>
      <c r="C475" s="76" t="s">
        <v>127</v>
      </c>
      <c r="D475" s="77" t="s">
        <v>128</v>
      </c>
      <c r="E475" s="80">
        <v>41880</v>
      </c>
      <c r="F475" s="81">
        <v>15108.42</v>
      </c>
      <c r="G475" s="79">
        <f t="shared" si="26"/>
        <v>0.3607550143266476</v>
      </c>
    </row>
    <row r="476" spans="1:7" ht="19.5" customHeight="1" outlineLevel="1">
      <c r="A476" s="76"/>
      <c r="B476" s="76"/>
      <c r="C476" s="76" t="s">
        <v>115</v>
      </c>
      <c r="D476" s="77" t="s">
        <v>116</v>
      </c>
      <c r="E476" s="80">
        <v>10046.07</v>
      </c>
      <c r="F476" s="81">
        <v>6194.09</v>
      </c>
      <c r="G476" s="79">
        <f t="shared" si="26"/>
        <v>0.6165684690630266</v>
      </c>
    </row>
    <row r="477" spans="1:7" ht="19.5" customHeight="1" outlineLevel="1">
      <c r="A477" s="76"/>
      <c r="B477" s="76"/>
      <c r="C477" s="76" t="s">
        <v>129</v>
      </c>
      <c r="D477" s="77" t="s">
        <v>146</v>
      </c>
      <c r="E477" s="80">
        <v>37500</v>
      </c>
      <c r="F477" s="81">
        <v>18632.55</v>
      </c>
      <c r="G477" s="79">
        <f t="shared" si="26"/>
        <v>0.496868</v>
      </c>
    </row>
    <row r="478" spans="1:7" ht="19.5" customHeight="1" outlineLevel="1">
      <c r="A478" s="76"/>
      <c r="B478" s="76"/>
      <c r="C478" s="76" t="s">
        <v>191</v>
      </c>
      <c r="D478" s="77" t="s">
        <v>192</v>
      </c>
      <c r="E478" s="80">
        <v>5000</v>
      </c>
      <c r="F478" s="81">
        <v>0</v>
      </c>
      <c r="G478" s="79"/>
    </row>
    <row r="479" spans="1:7" ht="19.5" customHeight="1" outlineLevel="1">
      <c r="A479" s="76"/>
      <c r="B479" s="76"/>
      <c r="C479" s="76" t="s">
        <v>177</v>
      </c>
      <c r="D479" s="77" t="s">
        <v>178</v>
      </c>
      <c r="E479" s="80">
        <v>200</v>
      </c>
      <c r="F479" s="81">
        <v>35</v>
      </c>
      <c r="G479" s="79">
        <f>F479/E479</f>
        <v>0.175</v>
      </c>
    </row>
    <row r="480" spans="1:7" ht="19.5" customHeight="1" outlineLevel="1">
      <c r="A480" s="76"/>
      <c r="B480" s="76"/>
      <c r="C480" s="76" t="s">
        <v>117</v>
      </c>
      <c r="D480" s="77" t="s">
        <v>118</v>
      </c>
      <c r="E480" s="80">
        <v>23490</v>
      </c>
      <c r="F480" s="81">
        <v>17963.28</v>
      </c>
      <c r="G480" s="79">
        <f>F480/E480</f>
        <v>0.7647203065134099</v>
      </c>
    </row>
    <row r="481" spans="1:7" ht="19.5" customHeight="1" outlineLevel="1">
      <c r="A481" s="76"/>
      <c r="B481" s="76"/>
      <c r="C481" s="76" t="s">
        <v>134</v>
      </c>
      <c r="D481" s="77" t="s">
        <v>159</v>
      </c>
      <c r="E481" s="80">
        <v>2210</v>
      </c>
      <c r="F481" s="81">
        <v>1019.47</v>
      </c>
      <c r="G481" s="79">
        <f>F481/E481</f>
        <v>0.46129864253393665</v>
      </c>
    </row>
    <row r="482" spans="1:7" ht="19.5" customHeight="1" outlineLevel="1">
      <c r="A482" s="76"/>
      <c r="B482" s="76"/>
      <c r="C482" s="76" t="s">
        <v>180</v>
      </c>
      <c r="D482" s="77" t="s">
        <v>181</v>
      </c>
      <c r="E482" s="80">
        <v>1093.93</v>
      </c>
      <c r="F482" s="81">
        <v>820.45</v>
      </c>
      <c r="G482" s="79">
        <f>F482/E482</f>
        <v>0.7500022853381844</v>
      </c>
    </row>
    <row r="483" spans="1:7" ht="19.5" customHeight="1" outlineLevel="1">
      <c r="A483" s="76"/>
      <c r="B483" s="76"/>
      <c r="C483" s="76" t="s">
        <v>152</v>
      </c>
      <c r="D483" s="77" t="s">
        <v>153</v>
      </c>
      <c r="E483" s="80">
        <v>3673</v>
      </c>
      <c r="F483" s="81">
        <v>1836</v>
      </c>
      <c r="G483" s="79">
        <f>F483/E483</f>
        <v>0.49986387149469097</v>
      </c>
    </row>
    <row r="484" spans="1:7" ht="19.5" customHeight="1" outlineLevel="1">
      <c r="A484" s="76"/>
      <c r="B484" s="76"/>
      <c r="C484" s="76" t="s">
        <v>119</v>
      </c>
      <c r="D484" s="77" t="s">
        <v>120</v>
      </c>
      <c r="E484" s="80">
        <v>396035</v>
      </c>
      <c r="F484" s="81">
        <v>105.16</v>
      </c>
      <c r="G484" s="79"/>
    </row>
    <row r="485" spans="1:7" ht="19.5" customHeight="1" outlineLevel="1">
      <c r="A485" s="76"/>
      <c r="B485" s="76"/>
      <c r="C485" s="76" t="s">
        <v>350</v>
      </c>
      <c r="D485" s="77" t="s">
        <v>120</v>
      </c>
      <c r="E485" s="80">
        <v>436446</v>
      </c>
      <c r="F485" s="81">
        <v>0</v>
      </c>
      <c r="G485" s="79"/>
    </row>
    <row r="486" spans="1:7" ht="19.5" customHeight="1">
      <c r="A486" s="76"/>
      <c r="B486" s="76" t="s">
        <v>358</v>
      </c>
      <c r="C486" s="76"/>
      <c r="D486" s="77" t="s">
        <v>49</v>
      </c>
      <c r="E486" s="78">
        <v>241818</v>
      </c>
      <c r="F486" s="85">
        <v>89099.14</v>
      </c>
      <c r="G486" s="79">
        <f aca="true" t="shared" si="27" ref="G486:G496">F486/E486</f>
        <v>0.36845536725967465</v>
      </c>
    </row>
    <row r="487" spans="1:7" ht="19.5" customHeight="1" outlineLevel="1">
      <c r="A487" s="76"/>
      <c r="B487" s="76"/>
      <c r="C487" s="76" t="s">
        <v>185</v>
      </c>
      <c r="D487" s="77" t="s">
        <v>186</v>
      </c>
      <c r="E487" s="80">
        <v>25000</v>
      </c>
      <c r="F487" s="81">
        <v>12960</v>
      </c>
      <c r="G487" s="79">
        <f t="shared" si="27"/>
        <v>0.5184</v>
      </c>
    </row>
    <row r="488" spans="1:7" ht="19.5" customHeight="1" outlineLevel="1">
      <c r="A488" s="76"/>
      <c r="B488" s="76"/>
      <c r="C488" s="76" t="s">
        <v>123</v>
      </c>
      <c r="D488" s="77" t="s">
        <v>124</v>
      </c>
      <c r="E488" s="80">
        <v>2000</v>
      </c>
      <c r="F488" s="81">
        <v>0</v>
      </c>
      <c r="G488" s="79">
        <f t="shared" si="27"/>
        <v>0</v>
      </c>
    </row>
    <row r="489" spans="1:7" ht="19.5" customHeight="1" outlineLevel="1">
      <c r="A489" s="76"/>
      <c r="B489" s="76"/>
      <c r="C489" s="76" t="s">
        <v>125</v>
      </c>
      <c r="D489" s="77" t="s">
        <v>126</v>
      </c>
      <c r="E489" s="80">
        <v>300</v>
      </c>
      <c r="F489" s="81">
        <v>0</v>
      </c>
      <c r="G489" s="79">
        <f t="shared" si="27"/>
        <v>0</v>
      </c>
    </row>
    <row r="490" spans="1:7" ht="19.5" customHeight="1" outlineLevel="1">
      <c r="A490" s="76"/>
      <c r="B490" s="76"/>
      <c r="C490" s="76" t="s">
        <v>127</v>
      </c>
      <c r="D490" s="77" t="s">
        <v>128</v>
      </c>
      <c r="E490" s="80">
        <v>59700</v>
      </c>
      <c r="F490" s="81">
        <v>19469</v>
      </c>
      <c r="G490" s="79">
        <f t="shared" si="27"/>
        <v>0.3261139028475712</v>
      </c>
    </row>
    <row r="491" spans="1:7" ht="19.5" customHeight="1" outlineLevel="1">
      <c r="A491" s="76"/>
      <c r="B491" s="76"/>
      <c r="C491" s="76" t="s">
        <v>115</v>
      </c>
      <c r="D491" s="77" t="s">
        <v>116</v>
      </c>
      <c r="E491" s="80">
        <v>55000</v>
      </c>
      <c r="F491" s="81">
        <v>32280.7</v>
      </c>
      <c r="G491" s="79">
        <f t="shared" si="27"/>
        <v>0.5869218181818182</v>
      </c>
    </row>
    <row r="492" spans="1:7" ht="19.5" customHeight="1" outlineLevel="1">
      <c r="A492" s="76"/>
      <c r="B492" s="76"/>
      <c r="C492" s="76" t="s">
        <v>177</v>
      </c>
      <c r="D492" s="77" t="s">
        <v>178</v>
      </c>
      <c r="E492" s="80">
        <v>2300</v>
      </c>
      <c r="F492" s="81">
        <v>1216</v>
      </c>
      <c r="G492" s="79">
        <f t="shared" si="27"/>
        <v>0.528695652173913</v>
      </c>
    </row>
    <row r="493" spans="1:7" ht="19.5" customHeight="1" outlineLevel="1">
      <c r="A493" s="76"/>
      <c r="B493" s="76"/>
      <c r="C493" s="76" t="s">
        <v>117</v>
      </c>
      <c r="D493" s="77" t="s">
        <v>118</v>
      </c>
      <c r="E493" s="80">
        <v>33000</v>
      </c>
      <c r="F493" s="81">
        <v>20412.25</v>
      </c>
      <c r="G493" s="79">
        <f t="shared" si="27"/>
        <v>0.6185530303030303</v>
      </c>
    </row>
    <row r="494" spans="1:7" ht="19.5" customHeight="1" outlineLevel="1">
      <c r="A494" s="76"/>
      <c r="B494" s="76"/>
      <c r="C494" s="76" t="s">
        <v>187</v>
      </c>
      <c r="D494" s="77" t="s">
        <v>188</v>
      </c>
      <c r="E494" s="80">
        <v>4900</v>
      </c>
      <c r="F494" s="81">
        <v>2742</v>
      </c>
      <c r="G494" s="79">
        <f t="shared" si="27"/>
        <v>0.5595918367346939</v>
      </c>
    </row>
    <row r="495" spans="1:7" ht="19.5" customHeight="1" outlineLevel="1">
      <c r="A495" s="76"/>
      <c r="B495" s="76"/>
      <c r="C495" s="76" t="s">
        <v>119</v>
      </c>
      <c r="D495" s="77" t="s">
        <v>120</v>
      </c>
      <c r="E495" s="80">
        <v>29082</v>
      </c>
      <c r="F495" s="81">
        <v>19.19</v>
      </c>
      <c r="G495" s="79">
        <f t="shared" si="27"/>
        <v>0.0006598583316140569</v>
      </c>
    </row>
    <row r="496" spans="1:7" ht="19.5" customHeight="1" outlineLevel="1">
      <c r="A496" s="76"/>
      <c r="B496" s="76"/>
      <c r="C496" s="76" t="s">
        <v>350</v>
      </c>
      <c r="D496" s="77" t="s">
        <v>120</v>
      </c>
      <c r="E496" s="80">
        <v>30536</v>
      </c>
      <c r="F496" s="81">
        <v>0</v>
      </c>
      <c r="G496" s="79">
        <f t="shared" si="27"/>
        <v>0</v>
      </c>
    </row>
    <row r="497" spans="1:7" ht="9.75" customHeight="1">
      <c r="A497" s="109"/>
      <c r="B497" s="109"/>
      <c r="C497" s="109"/>
      <c r="D497" s="110"/>
      <c r="E497" s="110"/>
      <c r="F497" s="81"/>
      <c r="G497" s="79"/>
    </row>
    <row r="498" spans="1:7" ht="47.25" customHeight="1">
      <c r="A498" s="104" t="s">
        <v>359</v>
      </c>
      <c r="B498" s="104"/>
      <c r="C498" s="104"/>
      <c r="D498" s="104"/>
      <c r="E498" s="66">
        <v>20394273.16</v>
      </c>
      <c r="F498" s="84">
        <v>7531936.95</v>
      </c>
      <c r="G498" s="67">
        <f>F498/E498</f>
        <v>0.3693162728041052</v>
      </c>
    </row>
    <row r="499" spans="1:5" ht="19.5" customHeight="1">
      <c r="A499" s="105"/>
      <c r="B499" s="105"/>
      <c r="C499" s="105"/>
      <c r="D499" s="105"/>
      <c r="E499" s="105"/>
    </row>
    <row r="500" spans="1:5" ht="19.5" customHeight="1">
      <c r="A500" s="106"/>
      <c r="B500" s="106"/>
      <c r="C500" s="106"/>
      <c r="D500" s="106"/>
      <c r="E500" s="106"/>
    </row>
    <row r="501" spans="1:6" ht="19.5" customHeight="1">
      <c r="A501" s="106"/>
      <c r="B501" s="106"/>
      <c r="C501" s="106"/>
      <c r="D501" s="106"/>
      <c r="E501" s="106"/>
      <c r="F501" s="92"/>
    </row>
  </sheetData>
  <sheetProtection selectLockedCells="1" selectUnlockedCells="1"/>
  <mergeCells count="8">
    <mergeCell ref="F2:G2"/>
    <mergeCell ref="A4:G4"/>
    <mergeCell ref="A497:C497"/>
    <mergeCell ref="D497:E497"/>
    <mergeCell ref="A498:D498"/>
    <mergeCell ref="A499:E499"/>
    <mergeCell ref="A500:E500"/>
    <mergeCell ref="A501:E501"/>
  </mergeCells>
  <printOptions/>
  <pageMargins left="0.7083333333333334" right="0.7083333333333334" top="0.7479166666666667" bottom="0.7479166666666667" header="0.5118055555555555" footer="0.5118055555555555"/>
  <pageSetup fitToHeight="10" fitToWidth="1"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2012-08-30T05:38:18Z</cp:lastPrinted>
  <dcterms:modified xsi:type="dcterms:W3CDTF">2012-08-30T05:47:31Z</dcterms:modified>
  <cp:category/>
  <cp:version/>
  <cp:contentType/>
  <cp:contentStatus/>
</cp:coreProperties>
</file>