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Załącznik 2" sheetId="1" r:id="rId1"/>
    <sheet name="Arkusz1" sheetId="2" r:id="rId2"/>
  </sheets>
  <definedNames>
    <definedName name="Dział">#REF!</definedName>
    <definedName name="Excel_BuiltIn_Print_Area_1_1">'Załącznik 2'!$A$1:$O$109</definedName>
    <definedName name="Nazwa">#REF!</definedName>
    <definedName name="_xlnm.Print_Area" localSheetId="0">'Załącznik 2'!$A$1:$Y$104</definedName>
    <definedName name="Półrocze">#REF!</definedName>
    <definedName name="Półroczeplan">#REF!</definedName>
  </definedNames>
  <calcPr fullCalcOnLoad="1"/>
</workbook>
</file>

<file path=xl/sharedStrings.xml><?xml version="1.0" encoding="utf-8"?>
<sst xmlns="http://schemas.openxmlformats.org/spreadsheetml/2006/main" count="123" uniqueCount="114">
  <si>
    <t>Dz.</t>
  </si>
  <si>
    <t>Rozdz.</t>
  </si>
  <si>
    <t>TREŚĆ</t>
  </si>
  <si>
    <t>Plan  po zmianach</t>
  </si>
  <si>
    <t>Realizacja wydatków ogółem</t>
  </si>
  <si>
    <t>z tego</t>
  </si>
  <si>
    <t xml:space="preserve">Wydatki bieżące </t>
  </si>
  <si>
    <t>w tym:</t>
  </si>
  <si>
    <t xml:space="preserve">Wydatki  majątkowe </t>
  </si>
  <si>
    <t xml:space="preserve"> Dotacje na zadania bieżące</t>
  </si>
  <si>
    <t>świadczenia na rzecz osób fizycznych</t>
  </si>
  <si>
    <t xml:space="preserve">Wydatki na programy finansowane z udziałem środków, o których mowa w art..5 ust.1 pkt 2 i 3 UoFP, w części związanej z realizacją zadań </t>
  </si>
  <si>
    <t xml:space="preserve">wydatki na obsługę długu </t>
  </si>
  <si>
    <t>wydatki  z tytułu poręczeń i gwarancji</t>
  </si>
  <si>
    <t xml:space="preserve"> na programy finansowane z udziałem środków, o których mowa w art..5 ust.1 pkt 2 i 3 UoFP </t>
  </si>
  <si>
    <t xml:space="preserve">wynagrodzenia i składki od nich naliczane </t>
  </si>
  <si>
    <t>Wydatki związane z realizacją zadań statutowych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</si>
  <si>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</si>
  <si>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</si>
  <si>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</si>
  <si>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</si>
  <si>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</si>
  <si>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</si>
  <si>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</si>
  <si>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</si>
  <si>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</si>
  <si>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</si>
  <si>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WYTWARZANIE I ZAOPATRYWANIE W ENERGIĘ EL., GAZ I WODĘ</t>
  </si>
  <si>
    <t>Dostarczanie wody</t>
  </si>
  <si>
    <t>TRANSPORT I ŁĄCZNOŚĆ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</si>
  <si>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</si>
  <si>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</si>
  <si>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</si>
  <si>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</si>
  <si>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</si>
  <si>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71004</t>
  </si>
  <si>
    <t>Plany zagospodarowania przestrzennego</t>
  </si>
  <si>
    <t>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</si>
  <si>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</si>
  <si>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</si>
  <si>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</si>
  <si>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</si>
  <si>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URZĘDY NACZELNYCH ORGANÓW WŁADZY PAŃSTWOWEJ, KONTROLI I OCHRONY PRAW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</si>
  <si>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</si>
  <si>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</si>
  <si>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</si>
  <si>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</si>
  <si>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</si>
  <si>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</si>
  <si>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</si>
  <si>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Rozliczenia z tytułu poręczeń i gwarancji udzielonych przez sp lub jednostkę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</si>
  <si>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</si>
  <si>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</si>
  <si>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</si>
  <si>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</si>
  <si>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</si>
  <si>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Oddziały przedszkolne w szkołach podstawowych</t>
  </si>
  <si>
    <t xml:space="preserve">Przedszkola </t>
  </si>
  <si>
    <t>Inne formy wychowywania przedszkolnego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</si>
  <si>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</si>
  <si>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</si>
  <si>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</si>
  <si>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</si>
  <si>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</si>
  <si>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</si>
  <si>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</si>
  <si>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Rodziny zastępcze</t>
  </si>
  <si>
    <t>Zadania w zakresie przeciwdziałania przemocy w rodzinie</t>
  </si>
  <si>
    <t>Wspieranie rodziny</t>
  </si>
  <si>
    <t>Składki na ubezpieczenie zdrowotne opłacane z oso pobier. Niektóre świad. Z pom. Społ. Niekt. Świad. Rodzinne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</si>
  <si>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</si>
  <si>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</si>
  <si>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</si>
  <si>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</si>
  <si>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</si>
  <si>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ZKRESIE POLITYKI SPOŁECZNEJ</t>
  </si>
  <si>
    <t>Rehabilitacja zawodowa i społeczna osób niepełnosprawnych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</si>
  <si>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</si>
  <si>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</si>
  <si>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</si>
  <si>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</si>
  <si>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</si>
  <si>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</si>
  <si>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 xml:space="preserve"> 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</si>
  <si>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</si>
  <si>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</si>
  <si>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</si>
  <si>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</si>
  <si>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</si>
  <si>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</si>
  <si>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Biblioteki</t>
  </si>
  <si>
    <t>OGRODY BOTANICZNE I ZOOLOGICZNE ORAZ NATURALNE OBSZARY I OBIEKTY CHRONIONEJ PRZYRODY</t>
  </si>
  <si>
    <t>Parki krajobrazowe</t>
  </si>
  <si>
    <t xml:space="preserve">KULTURA FIZYCZNA </t>
  </si>
  <si>
    <t>Obiekty sportowe</t>
  </si>
  <si>
    <t>Zadania w zakresie kultury fizycznej</t>
  </si>
  <si>
    <t>OGÓŁEM</t>
  </si>
  <si>
    <t>Cmentarze</t>
  </si>
  <si>
    <t>Realiz. zadań wymag. spos.specj.org.nauki i metod pracy dla dzieci w przedszkolach, oddziałach przedszkolnych w szkołach podst.i innych formach wych.przedszkolnego</t>
  </si>
  <si>
    <t>71012</t>
  </si>
  <si>
    <t>Zadania z zakresu geodezji i kartografii</t>
  </si>
  <si>
    <t>Wspólna obsługa jednostek samorządu terytorialnego</t>
  </si>
  <si>
    <t>Lokalny transport zbiorowy</t>
  </si>
  <si>
    <t>Pomoc w zakresie dożywiana</t>
  </si>
  <si>
    <t>Pomoc materialna dla uczniów o charakterze motywacyjnym</t>
  </si>
  <si>
    <t>RODZINA</t>
  </si>
  <si>
    <t>Świadczenia wychowawcze</t>
  </si>
  <si>
    <t>Świadczenia rodzinne, świadczenia z f. alimentacyjnego oraz skł.na ubezp.emerytal. I rentowe z ubezp. Społecznego</t>
  </si>
  <si>
    <t>Karta dużej rodziny</t>
  </si>
  <si>
    <t>Drogi publiczne wojewódzkie</t>
  </si>
  <si>
    <t>Realiz.zad.wymag.stos.spec.org.nauki i metod pracy dla dzieci i młodzieży w szkole podstawowej, gimnazjum, licea ogól.</t>
  </si>
  <si>
    <t>Realiz.zadań wymag.stos.specj.org.nauki i metod pracy dla dzieci i młodzieży w gimnazjach i klasach dotych.gimn.prowadz.w innych typ.szkół,licea ogól.,tech.,branż szkołyi stop. I klasach dotych.zas.szkół zawod.prowadz.w branż.szkoł.i stop.</t>
  </si>
  <si>
    <t xml:space="preserve">REALIZACJA  WYDATKÓW BUDŻETU  GMINY   ZA I  2018  ROKU </t>
  </si>
  <si>
    <t>Tabela nr 2 do informacji z wykonania budżetu za I półrocze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</si>
</sst>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4"/>
      <name val="Times New Roman CE"/>
      <family val="1"/>
    </font>
    <font>
      <b/>
      <sz val="15"/>
      <name val="Arial CE"/>
      <family val="2"/>
    </font>
    <font>
      <b/>
      <sz val="15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right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4" fontId="9" fillId="35" borderId="15" xfId="0" applyNumberFormat="1" applyFont="1" applyFill="1" applyBorder="1" applyAlignment="1">
      <alignment horizontal="right" vertical="center" wrapText="1"/>
    </xf>
    <xf numFmtId="4" fontId="9" fillId="35" borderId="14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9" fillId="35" borderId="0" xfId="0" applyNumberFormat="1" applyFont="1" applyFill="1" applyAlignment="1">
      <alignment horizontal="right"/>
    </xf>
    <xf numFmtId="0" fontId="9" fillId="33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9" fillId="35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" fontId="8" fillId="33" borderId="14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49" fontId="8" fillId="0" borderId="10" xfId="0" applyNumberFormat="1" applyFont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wrapText="1"/>
    </xf>
    <xf numFmtId="49" fontId="8" fillId="0" borderId="20" xfId="0" applyNumberFormat="1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4" fontId="11" fillId="35" borderId="20" xfId="0" applyNumberFormat="1" applyFont="1" applyFill="1" applyBorder="1" applyAlignment="1">
      <alignment horizontal="right" vertical="center" wrapText="1"/>
    </xf>
    <xf numFmtId="4" fontId="11" fillId="35" borderId="10" xfId="0" applyNumberFormat="1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9" fillId="35" borderId="24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="60" zoomScaleNormal="75" zoomScalePageLayoutView="0" workbookViewId="0" topLeftCell="E93">
      <selection activeCell="J1" sqref="J1"/>
    </sheetView>
  </sheetViews>
  <sheetFormatPr defaultColWidth="9.00390625" defaultRowHeight="12.75"/>
  <cols>
    <col min="1" max="1" width="8.00390625" style="1" customWidth="1"/>
    <col min="2" max="2" width="14.625" style="1" customWidth="1"/>
    <col min="3" max="3" width="53.125" style="1" customWidth="1"/>
    <col min="4" max="4" width="29.375" style="1" customWidth="1"/>
    <col min="5" max="5" width="26.25390625" style="1" customWidth="1"/>
    <col min="6" max="6" width="30.625" style="1" customWidth="1"/>
    <col min="7" max="7" width="22.625" style="1" customWidth="1"/>
    <col min="8" max="8" width="21.875" style="1" customWidth="1"/>
    <col min="9" max="9" width="19.625" style="1" customWidth="1"/>
    <col min="10" max="10" width="22.375" style="1" customWidth="1"/>
    <col min="11" max="11" width="17.875" style="1" customWidth="1"/>
    <col min="12" max="12" width="19.75390625" style="1" customWidth="1"/>
    <col min="13" max="13" width="15.125" style="1" customWidth="1"/>
    <col min="14" max="14" width="27.75390625" style="1" customWidth="1"/>
    <col min="15" max="15" width="19.75390625" style="1" customWidth="1"/>
    <col min="16" max="16384" width="9.00390625" style="1" customWidth="1"/>
  </cols>
  <sheetData>
    <row r="1" spans="1:15" ht="75" customHeight="1">
      <c r="A1" s="2"/>
      <c r="B1"/>
      <c r="E1" s="3"/>
      <c r="F1" s="3"/>
      <c r="G1" s="3"/>
      <c r="H1" s="3"/>
      <c r="I1" s="4"/>
      <c r="J1" s="4"/>
      <c r="K1" s="4"/>
      <c r="L1" s="73" t="s">
        <v>113</v>
      </c>
      <c r="M1" s="73"/>
      <c r="N1" s="73"/>
      <c r="O1" s="4"/>
    </row>
    <row r="3" spans="1:12" ht="23.25" customHeight="1">
      <c r="A3" s="5"/>
      <c r="B3" s="5"/>
      <c r="C3" s="5"/>
      <c r="D3" s="5"/>
      <c r="E3" s="5"/>
      <c r="F3" s="74" t="s">
        <v>112</v>
      </c>
      <c r="G3" s="74"/>
      <c r="H3" s="74"/>
      <c r="I3" s="74"/>
      <c r="J3" s="74"/>
      <c r="K3" s="74"/>
      <c r="L3" s="74"/>
    </row>
    <row r="4" spans="6:12" ht="18">
      <c r="F4" s="74"/>
      <c r="G4" s="74"/>
      <c r="H4" s="74"/>
      <c r="I4" s="74"/>
      <c r="J4" s="74"/>
      <c r="K4" s="74"/>
      <c r="L4" s="74"/>
    </row>
    <row r="5" spans="1:15" ht="18" customHeigh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76" t="s">
        <v>5</v>
      </c>
      <c r="G5" s="76"/>
      <c r="H5" s="76"/>
      <c r="I5" s="76"/>
      <c r="J5" s="76"/>
      <c r="K5" s="76"/>
      <c r="L5" s="76"/>
      <c r="M5" s="76"/>
      <c r="N5" s="76"/>
      <c r="O5" s="76"/>
    </row>
    <row r="6" spans="1:15" ht="18" customHeight="1">
      <c r="A6" s="67"/>
      <c r="B6" s="67"/>
      <c r="C6" s="67"/>
      <c r="D6" s="67"/>
      <c r="E6" s="67"/>
      <c r="F6" s="77" t="s">
        <v>6</v>
      </c>
      <c r="G6" s="77" t="s">
        <v>7</v>
      </c>
      <c r="H6" s="77"/>
      <c r="I6" s="77"/>
      <c r="J6" s="77"/>
      <c r="K6" s="77"/>
      <c r="L6" s="77"/>
      <c r="M6" s="77"/>
      <c r="N6" s="67" t="s">
        <v>8</v>
      </c>
      <c r="O6" s="16" t="s">
        <v>7</v>
      </c>
    </row>
    <row r="7" spans="1:15" ht="18" customHeight="1">
      <c r="A7" s="67"/>
      <c r="B7" s="67"/>
      <c r="C7" s="67"/>
      <c r="D7" s="67"/>
      <c r="E7" s="67"/>
      <c r="F7" s="77"/>
      <c r="G7" s="77" t="s">
        <v>5</v>
      </c>
      <c r="H7" s="77"/>
      <c r="I7" s="76" t="s">
        <v>9</v>
      </c>
      <c r="J7" s="70" t="s">
        <v>10</v>
      </c>
      <c r="K7" s="67" t="s">
        <v>11</v>
      </c>
      <c r="L7" s="67" t="s">
        <v>12</v>
      </c>
      <c r="M7" s="67" t="s">
        <v>13</v>
      </c>
      <c r="N7" s="67"/>
      <c r="O7" s="67" t="s">
        <v>14</v>
      </c>
    </row>
    <row r="8" spans="1:15" ht="256.5" customHeight="1">
      <c r="A8" s="67"/>
      <c r="B8" s="67"/>
      <c r="C8" s="67"/>
      <c r="D8" s="67"/>
      <c r="E8" s="67"/>
      <c r="F8" s="77"/>
      <c r="G8" s="16" t="s">
        <v>15</v>
      </c>
      <c r="H8" s="17" t="s">
        <v>16</v>
      </c>
      <c r="I8" s="76"/>
      <c r="J8" s="70"/>
      <c r="K8" s="67"/>
      <c r="L8" s="67"/>
      <c r="M8" s="67"/>
      <c r="N8" s="67"/>
      <c r="O8" s="67"/>
    </row>
    <row r="9" spans="1:15" ht="14.2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  <c r="F9" s="19">
        <v>6</v>
      </c>
      <c r="G9" s="20">
        <v>7</v>
      </c>
      <c r="H9" s="21">
        <v>8</v>
      </c>
      <c r="I9" s="20">
        <v>9</v>
      </c>
      <c r="J9" s="22">
        <v>10</v>
      </c>
      <c r="K9" s="19">
        <v>11</v>
      </c>
      <c r="L9" s="20">
        <v>12</v>
      </c>
      <c r="M9" s="20">
        <v>13</v>
      </c>
      <c r="N9" s="19">
        <v>14</v>
      </c>
      <c r="O9" s="20">
        <v>15</v>
      </c>
    </row>
    <row r="10" spans="1:16" ht="28.5" customHeight="1">
      <c r="A10" s="23" t="s">
        <v>17</v>
      </c>
      <c r="B10" s="69" t="s">
        <v>18</v>
      </c>
      <c r="C10" s="69"/>
      <c r="D10" s="24">
        <f>D11+D12+D13+D14+D15</f>
        <v>586924.6</v>
      </c>
      <c r="E10" s="24">
        <f aca="true" t="shared" si="0" ref="E10:O10">E11+E12+E14+E15</f>
        <v>397959.49</v>
      </c>
      <c r="F10" s="24">
        <f>F11+F12+F14+F15</f>
        <v>397959.49</v>
      </c>
      <c r="G10" s="24">
        <f t="shared" si="0"/>
        <v>5390.74</v>
      </c>
      <c r="H10" s="25">
        <f t="shared" si="0"/>
        <v>392568.75</v>
      </c>
      <c r="I10" s="26">
        <f t="shared" si="0"/>
        <v>0</v>
      </c>
      <c r="J10" s="27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v>0</v>
      </c>
      <c r="O10" s="24">
        <f t="shared" si="0"/>
        <v>0</v>
      </c>
      <c r="P10"/>
    </row>
    <row r="11" spans="1:15" ht="26.25" customHeight="1">
      <c r="A11" s="28"/>
      <c r="B11" s="29" t="s">
        <v>19</v>
      </c>
      <c r="C11" s="30" t="s">
        <v>20</v>
      </c>
      <c r="D11" s="31">
        <v>122000</v>
      </c>
      <c r="E11" s="32">
        <v>40281.8</v>
      </c>
      <c r="F11" s="32">
        <v>40281.8</v>
      </c>
      <c r="G11" s="33">
        <v>0</v>
      </c>
      <c r="H11" s="31">
        <v>40281.8</v>
      </c>
      <c r="I11" s="34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ht="20.25" customHeight="1">
      <c r="A12" s="71"/>
      <c r="B12" s="72" t="s">
        <v>21</v>
      </c>
      <c r="C12" s="79" t="s">
        <v>22</v>
      </c>
      <c r="D12" s="68">
        <v>20000</v>
      </c>
      <c r="E12" s="75">
        <v>0</v>
      </c>
      <c r="F12" s="75">
        <v>0</v>
      </c>
      <c r="G12" s="7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80">
        <v>0</v>
      </c>
      <c r="O12" s="68">
        <v>0</v>
      </c>
    </row>
    <row r="13" spans="1:15" ht="24.75" customHeight="1">
      <c r="A13" s="71"/>
      <c r="B13" s="72"/>
      <c r="C13" s="79"/>
      <c r="D13" s="68"/>
      <c r="E13" s="75"/>
      <c r="F13" s="75"/>
      <c r="G13" s="78"/>
      <c r="H13" s="68"/>
      <c r="I13" s="68"/>
      <c r="J13" s="68"/>
      <c r="K13" s="68"/>
      <c r="L13" s="68"/>
      <c r="M13" s="68"/>
      <c r="N13" s="81"/>
      <c r="O13" s="68"/>
    </row>
    <row r="14" spans="1:15" ht="24.75" customHeight="1">
      <c r="A14" s="28"/>
      <c r="B14" s="29" t="s">
        <v>23</v>
      </c>
      <c r="C14" s="30" t="s">
        <v>24</v>
      </c>
      <c r="D14" s="31">
        <v>20000</v>
      </c>
      <c r="E14" s="32">
        <v>9208.09</v>
      </c>
      <c r="F14" s="32">
        <v>9208.09</v>
      </c>
      <c r="G14" s="31">
        <v>0</v>
      </c>
      <c r="H14" s="31">
        <v>9208.09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5" ht="24.75" customHeight="1">
      <c r="A15" s="35"/>
      <c r="B15" s="29" t="s">
        <v>25</v>
      </c>
      <c r="C15" s="30" t="s">
        <v>26</v>
      </c>
      <c r="D15" s="31">
        <v>424924.6</v>
      </c>
      <c r="E15" s="32">
        <v>348469.6</v>
      </c>
      <c r="F15" s="32">
        <v>348469.6</v>
      </c>
      <c r="G15" s="31">
        <v>5390.74</v>
      </c>
      <c r="H15" s="31">
        <v>343078.86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ht="42.75" customHeight="1">
      <c r="A16" s="36">
        <v>400</v>
      </c>
      <c r="B16" s="69" t="s">
        <v>27</v>
      </c>
      <c r="C16" s="69"/>
      <c r="D16" s="24">
        <f aca="true" t="shared" si="1" ref="D16:O16">D17</f>
        <v>200000</v>
      </c>
      <c r="E16" s="24">
        <f t="shared" si="1"/>
        <v>84696.74</v>
      </c>
      <c r="F16" s="24">
        <f t="shared" si="1"/>
        <v>84696.74</v>
      </c>
      <c r="G16" s="24">
        <f t="shared" si="1"/>
        <v>0</v>
      </c>
      <c r="H16" s="24">
        <f t="shared" si="1"/>
        <v>84696.74</v>
      </c>
      <c r="I16" s="24">
        <f t="shared" si="1"/>
        <v>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</row>
    <row r="17" spans="1:15" ht="23.25" customHeight="1">
      <c r="A17" s="28"/>
      <c r="B17" s="20">
        <v>40002</v>
      </c>
      <c r="C17" s="37" t="s">
        <v>28</v>
      </c>
      <c r="D17" s="31">
        <v>200000</v>
      </c>
      <c r="E17" s="32">
        <v>84696.74</v>
      </c>
      <c r="F17" s="32">
        <v>84696.74</v>
      </c>
      <c r="G17" s="31">
        <v>0</v>
      </c>
      <c r="H17" s="32">
        <v>84696.74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25.5" customHeight="1">
      <c r="A18" s="36">
        <v>600</v>
      </c>
      <c r="B18" s="69" t="s">
        <v>29</v>
      </c>
      <c r="C18" s="69"/>
      <c r="D18" s="24">
        <f aca="true" t="shared" si="2" ref="D18:I18">D19+D20+D21+D22</f>
        <v>5979000</v>
      </c>
      <c r="E18" s="38">
        <f t="shared" si="2"/>
        <v>1004891.9099999999</v>
      </c>
      <c r="F18" s="24">
        <f t="shared" si="2"/>
        <v>288028.87</v>
      </c>
      <c r="G18" s="24">
        <f t="shared" si="2"/>
        <v>0</v>
      </c>
      <c r="H18" s="24">
        <f t="shared" si="2"/>
        <v>266141.37</v>
      </c>
      <c r="I18" s="24">
        <f t="shared" si="2"/>
        <v>21887.5</v>
      </c>
      <c r="J18" s="24">
        <f aca="true" t="shared" si="3" ref="J18:O18">J19+J22</f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>N19+N20+N21+N22</f>
        <v>716863.04</v>
      </c>
      <c r="O18" s="24">
        <f t="shared" si="3"/>
        <v>0</v>
      </c>
    </row>
    <row r="19" spans="1:15" ht="21.75" customHeight="1">
      <c r="A19" s="39"/>
      <c r="B19" s="20">
        <v>60004</v>
      </c>
      <c r="C19" s="37" t="s">
        <v>102</v>
      </c>
      <c r="D19" s="31">
        <v>105000</v>
      </c>
      <c r="E19" s="32">
        <v>37474.72</v>
      </c>
      <c r="F19" s="32">
        <v>32813.72</v>
      </c>
      <c r="G19" s="31">
        <v>0</v>
      </c>
      <c r="H19" s="31">
        <v>10926.22</v>
      </c>
      <c r="I19" s="31">
        <v>21887.5</v>
      </c>
      <c r="J19" s="33">
        <v>0</v>
      </c>
      <c r="K19" s="31">
        <v>0</v>
      </c>
      <c r="L19" s="31">
        <v>0</v>
      </c>
      <c r="M19" s="31">
        <v>0</v>
      </c>
      <c r="N19" s="33">
        <v>4661</v>
      </c>
      <c r="O19" s="31">
        <v>0</v>
      </c>
    </row>
    <row r="20" spans="1:15" ht="21.75" customHeight="1">
      <c r="A20" s="39"/>
      <c r="B20" s="20">
        <v>60013</v>
      </c>
      <c r="C20" s="37" t="s">
        <v>109</v>
      </c>
      <c r="D20" s="31">
        <v>25000</v>
      </c>
      <c r="E20" s="32">
        <v>23162.24</v>
      </c>
      <c r="F20" s="32">
        <v>0</v>
      </c>
      <c r="G20" s="31">
        <v>0</v>
      </c>
      <c r="H20" s="31">
        <v>0</v>
      </c>
      <c r="I20" s="31">
        <v>0</v>
      </c>
      <c r="J20" s="33">
        <v>0</v>
      </c>
      <c r="K20" s="31">
        <v>0</v>
      </c>
      <c r="L20" s="31">
        <v>0</v>
      </c>
      <c r="M20" s="31">
        <v>0</v>
      </c>
      <c r="N20" s="33">
        <v>23162.24</v>
      </c>
      <c r="O20" s="31">
        <v>0</v>
      </c>
    </row>
    <row r="21" spans="1:15" ht="21.75" customHeight="1">
      <c r="A21" s="39"/>
      <c r="B21" s="20">
        <v>60014</v>
      </c>
      <c r="C21" s="37" t="s">
        <v>30</v>
      </c>
      <c r="D21" s="31">
        <v>1450000</v>
      </c>
      <c r="E21" s="32">
        <v>8675</v>
      </c>
      <c r="F21" s="32">
        <v>7995</v>
      </c>
      <c r="G21" s="31">
        <v>0</v>
      </c>
      <c r="H21" s="31">
        <v>7995</v>
      </c>
      <c r="I21" s="31">
        <v>0</v>
      </c>
      <c r="J21" s="33">
        <v>0</v>
      </c>
      <c r="K21" s="31">
        <v>0</v>
      </c>
      <c r="L21" s="31">
        <v>0</v>
      </c>
      <c r="M21" s="31">
        <v>0</v>
      </c>
      <c r="N21" s="33">
        <v>680</v>
      </c>
      <c r="O21" s="31"/>
    </row>
    <row r="22" spans="1:15" ht="24" customHeight="1">
      <c r="A22" s="39"/>
      <c r="B22" s="20">
        <v>60016</v>
      </c>
      <c r="C22" s="37" t="s">
        <v>31</v>
      </c>
      <c r="D22" s="31">
        <v>4399000</v>
      </c>
      <c r="E22" s="32">
        <v>935579.95</v>
      </c>
      <c r="F22" s="32">
        <v>247220.15</v>
      </c>
      <c r="G22" s="31">
        <v>0</v>
      </c>
      <c r="H22" s="31">
        <v>247220.15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688359.8</v>
      </c>
      <c r="O22" s="31">
        <v>0</v>
      </c>
    </row>
    <row r="23" spans="1:15" ht="17.25" customHeight="1">
      <c r="A23" s="36">
        <v>700</v>
      </c>
      <c r="B23" s="69" t="s">
        <v>32</v>
      </c>
      <c r="C23" s="69"/>
      <c r="D23" s="24">
        <f>D24</f>
        <v>520230</v>
      </c>
      <c r="E23" s="24">
        <f>E24</f>
        <v>83532.38</v>
      </c>
      <c r="F23" s="24">
        <f aca="true" t="shared" si="4" ref="F23:O23">F24</f>
        <v>83532.38</v>
      </c>
      <c r="G23" s="24">
        <f t="shared" si="4"/>
        <v>0</v>
      </c>
      <c r="H23" s="24">
        <f t="shared" si="4"/>
        <v>83532.38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24">
        <f t="shared" si="4"/>
        <v>0</v>
      </c>
    </row>
    <row r="24" spans="1:15" ht="53.25" customHeight="1">
      <c r="A24" s="28"/>
      <c r="B24" s="20">
        <v>70005</v>
      </c>
      <c r="C24" s="37" t="s">
        <v>33</v>
      </c>
      <c r="D24" s="31">
        <v>520230</v>
      </c>
      <c r="E24" s="32">
        <v>83532.38</v>
      </c>
      <c r="F24" s="32">
        <v>83532.38</v>
      </c>
      <c r="G24" s="31">
        <v>0</v>
      </c>
      <c r="H24" s="31">
        <v>83532.38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36.75" customHeight="1">
      <c r="A25" s="36">
        <v>710</v>
      </c>
      <c r="B25" s="69" t="s">
        <v>34</v>
      </c>
      <c r="C25" s="69"/>
      <c r="D25" s="24">
        <f aca="true" t="shared" si="5" ref="D25:O25">D26+D27+D28</f>
        <v>703160</v>
      </c>
      <c r="E25" s="24">
        <f t="shared" si="5"/>
        <v>35471.34</v>
      </c>
      <c r="F25" s="24">
        <f>F26+F27+F28</f>
        <v>24989.34</v>
      </c>
      <c r="G25" s="24">
        <f t="shared" si="5"/>
        <v>0</v>
      </c>
      <c r="H25" s="24">
        <f t="shared" si="5"/>
        <v>24989.34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4">
        <f t="shared" si="5"/>
        <v>10482</v>
      </c>
      <c r="O25" s="24">
        <f t="shared" si="5"/>
        <v>0</v>
      </c>
    </row>
    <row r="26" spans="1:15" ht="48.75" customHeight="1">
      <c r="A26" s="40"/>
      <c r="B26" s="29" t="s">
        <v>35</v>
      </c>
      <c r="C26" s="41" t="s">
        <v>36</v>
      </c>
      <c r="D26" s="42">
        <v>41160</v>
      </c>
      <c r="E26" s="32">
        <v>418.2</v>
      </c>
      <c r="F26" s="32">
        <v>418.2</v>
      </c>
      <c r="G26" s="31">
        <v>0</v>
      </c>
      <c r="H26" s="32">
        <v>418.2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ht="46.5" customHeight="1">
      <c r="A27" s="28"/>
      <c r="B27" s="29" t="s">
        <v>99</v>
      </c>
      <c r="C27" s="41" t="s">
        <v>100</v>
      </c>
      <c r="D27" s="42">
        <v>20000</v>
      </c>
      <c r="E27" s="32">
        <v>9400</v>
      </c>
      <c r="F27" s="32">
        <v>9400</v>
      </c>
      <c r="G27" s="31">
        <v>0</v>
      </c>
      <c r="H27" s="32">
        <v>9400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ht="23.25" customHeight="1">
      <c r="A28" s="35"/>
      <c r="B28" s="20">
        <v>71035</v>
      </c>
      <c r="C28" s="37" t="s">
        <v>97</v>
      </c>
      <c r="D28" s="31">
        <v>642000</v>
      </c>
      <c r="E28" s="32">
        <v>25653.14</v>
      </c>
      <c r="F28" s="32">
        <v>15171.14</v>
      </c>
      <c r="G28" s="31">
        <v>0</v>
      </c>
      <c r="H28" s="32">
        <v>15171.14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10482</v>
      </c>
      <c r="O28" s="31">
        <v>0</v>
      </c>
    </row>
    <row r="29" spans="1:15" ht="27.75" customHeight="1">
      <c r="A29" s="36">
        <v>750</v>
      </c>
      <c r="B29" s="69" t="s">
        <v>37</v>
      </c>
      <c r="C29" s="69"/>
      <c r="D29" s="24">
        <f>D30+D31+D32+D33+D35+D34</f>
        <v>2564038.6700000004</v>
      </c>
      <c r="E29" s="38">
        <f>E30+E31+E32+E33+E35+E34</f>
        <v>1352146.13</v>
      </c>
      <c r="F29" s="24">
        <f>F30+F31+F32+F33+F35+F34</f>
        <v>1352146.13</v>
      </c>
      <c r="G29" s="24">
        <f>G30+G31+G32+G33+G35+G34</f>
        <v>1005512.37</v>
      </c>
      <c r="H29" s="24">
        <f>H30+H31+H32+H33+H35+H34</f>
        <v>275724.14999999997</v>
      </c>
      <c r="I29" s="24">
        <f aca="true" t="shared" si="6" ref="I29:O29">I30+I31+I32+I33+I35</f>
        <v>0</v>
      </c>
      <c r="J29" s="24">
        <f>J30+J31+J32+J33+J35+J34</f>
        <v>70909.61</v>
      </c>
      <c r="K29" s="24">
        <f t="shared" si="6"/>
        <v>0</v>
      </c>
      <c r="L29" s="24">
        <f t="shared" si="6"/>
        <v>0</v>
      </c>
      <c r="M29" s="24">
        <f t="shared" si="6"/>
        <v>0</v>
      </c>
      <c r="N29" s="24">
        <f>N30+N31+N32+N33+N35+N34</f>
        <v>0</v>
      </c>
      <c r="O29" s="24">
        <f t="shared" si="6"/>
        <v>0</v>
      </c>
    </row>
    <row r="30" spans="1:15" ht="27" customHeight="1">
      <c r="A30" s="28"/>
      <c r="B30" s="20">
        <v>75011</v>
      </c>
      <c r="C30" s="37" t="s">
        <v>38</v>
      </c>
      <c r="D30" s="31">
        <v>109447.96</v>
      </c>
      <c r="E30" s="32">
        <v>51349.05</v>
      </c>
      <c r="F30" s="32">
        <v>51349.05</v>
      </c>
      <c r="G30" s="31">
        <v>42611.46</v>
      </c>
      <c r="H30" s="31">
        <v>8737.59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ht="44.25" customHeight="1">
      <c r="A31" s="28"/>
      <c r="B31" s="43">
        <v>75022</v>
      </c>
      <c r="C31" s="37" t="s">
        <v>39</v>
      </c>
      <c r="D31" s="31">
        <v>114800</v>
      </c>
      <c r="E31" s="32">
        <v>43102.21</v>
      </c>
      <c r="F31" s="32">
        <v>43102.21</v>
      </c>
      <c r="G31" s="31">
        <v>0</v>
      </c>
      <c r="H31" s="31">
        <v>697.93</v>
      </c>
      <c r="I31" s="31">
        <v>0</v>
      </c>
      <c r="J31" s="31">
        <v>42404.28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</row>
    <row r="32" spans="1:15" ht="44.25" customHeight="1">
      <c r="A32" s="28"/>
      <c r="B32" s="20">
        <v>75023</v>
      </c>
      <c r="C32" s="37" t="s">
        <v>40</v>
      </c>
      <c r="D32" s="31">
        <v>1972741.61</v>
      </c>
      <c r="E32" s="32">
        <v>1079045.82</v>
      </c>
      <c r="F32" s="32">
        <v>1079045.82</v>
      </c>
      <c r="G32" s="31">
        <v>876229.65</v>
      </c>
      <c r="H32" s="31">
        <v>201813.84</v>
      </c>
      <c r="I32" s="31">
        <v>0</v>
      </c>
      <c r="J32" s="31">
        <v>1002.33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15" ht="54" customHeight="1">
      <c r="A33" s="28"/>
      <c r="B33" s="20">
        <v>75075</v>
      </c>
      <c r="C33" s="37" t="s">
        <v>41</v>
      </c>
      <c r="D33" s="31">
        <v>64000</v>
      </c>
      <c r="E33" s="32">
        <v>23587.97</v>
      </c>
      <c r="F33" s="32">
        <v>23587.97</v>
      </c>
      <c r="G33" s="31">
        <v>0</v>
      </c>
      <c r="H33" s="31">
        <v>23587.97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</row>
    <row r="34" spans="1:15" ht="54" customHeight="1">
      <c r="A34" s="28"/>
      <c r="B34" s="20">
        <v>75085</v>
      </c>
      <c r="C34" s="44" t="s">
        <v>101</v>
      </c>
      <c r="D34" s="31">
        <v>148009.1</v>
      </c>
      <c r="E34" s="32">
        <v>80338.93</v>
      </c>
      <c r="F34" s="32">
        <v>80338.93</v>
      </c>
      <c r="G34" s="31">
        <v>73746.26</v>
      </c>
      <c r="H34" s="31">
        <v>6592.67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</row>
    <row r="35" spans="1:15" ht="30" customHeight="1">
      <c r="A35" s="28"/>
      <c r="B35" s="20">
        <v>75095</v>
      </c>
      <c r="C35" s="37" t="s">
        <v>26</v>
      </c>
      <c r="D35" s="31">
        <v>155040</v>
      </c>
      <c r="E35" s="32">
        <v>74722.15</v>
      </c>
      <c r="F35" s="32">
        <v>74722.15</v>
      </c>
      <c r="G35" s="31">
        <v>12925</v>
      </c>
      <c r="H35" s="31">
        <v>34294.15</v>
      </c>
      <c r="I35" s="31">
        <v>0</v>
      </c>
      <c r="J35" s="31">
        <v>27503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15" ht="74.25" customHeight="1">
      <c r="A36" s="36">
        <v>751</v>
      </c>
      <c r="B36" s="69" t="s">
        <v>42</v>
      </c>
      <c r="C36" s="69"/>
      <c r="D36" s="24">
        <f>D37</f>
        <v>1121</v>
      </c>
      <c r="E36" s="24">
        <f>E37</f>
        <v>558</v>
      </c>
      <c r="F36" s="24">
        <f>F37</f>
        <v>558</v>
      </c>
      <c r="G36" s="24">
        <v>0</v>
      </c>
      <c r="H36" s="24">
        <f>H37</f>
        <v>558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>O37</f>
        <v>0</v>
      </c>
    </row>
    <row r="37" spans="1:15" ht="72.75" customHeight="1">
      <c r="A37" s="28"/>
      <c r="B37" s="20">
        <v>75101</v>
      </c>
      <c r="C37" s="37" t="s">
        <v>43</v>
      </c>
      <c r="D37" s="31">
        <v>1121</v>
      </c>
      <c r="E37" s="32">
        <v>558</v>
      </c>
      <c r="F37" s="32">
        <v>558</v>
      </c>
      <c r="G37" s="31">
        <v>0</v>
      </c>
      <c r="H37" s="31">
        <v>558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</row>
    <row r="38" spans="1:15" ht="49.5" customHeight="1">
      <c r="A38" s="45">
        <v>754</v>
      </c>
      <c r="B38" s="82" t="s">
        <v>44</v>
      </c>
      <c r="C38" s="82"/>
      <c r="D38" s="24">
        <f>+D39+D40+D41</f>
        <v>909546</v>
      </c>
      <c r="E38" s="24">
        <f aca="true" t="shared" si="7" ref="E38:N38">E39+E40+E41</f>
        <v>97431.14</v>
      </c>
      <c r="F38" s="24">
        <f t="shared" si="7"/>
        <v>95832.14</v>
      </c>
      <c r="G38" s="24">
        <f t="shared" si="7"/>
        <v>9083.95</v>
      </c>
      <c r="H38" s="24">
        <f t="shared" si="7"/>
        <v>68871.95</v>
      </c>
      <c r="I38" s="24">
        <f t="shared" si="7"/>
        <v>0</v>
      </c>
      <c r="J38" s="24">
        <f t="shared" si="7"/>
        <v>17876.239999999998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1599</v>
      </c>
      <c r="O38" s="24">
        <f>O39+O40+O41</f>
        <v>0</v>
      </c>
    </row>
    <row r="39" spans="1:15" ht="29.25" customHeight="1">
      <c r="A39" s="46"/>
      <c r="B39" s="43">
        <v>75412</v>
      </c>
      <c r="C39" s="47" t="s">
        <v>45</v>
      </c>
      <c r="D39" s="33">
        <v>836700</v>
      </c>
      <c r="E39" s="48">
        <v>94699.22</v>
      </c>
      <c r="F39" s="33">
        <v>93100.22</v>
      </c>
      <c r="G39" s="33">
        <v>9083.95</v>
      </c>
      <c r="H39" s="33">
        <v>68267.53</v>
      </c>
      <c r="I39" s="31">
        <v>0</v>
      </c>
      <c r="J39" s="33">
        <v>15748.74</v>
      </c>
      <c r="K39" s="31">
        <v>0</v>
      </c>
      <c r="L39" s="31">
        <v>0</v>
      </c>
      <c r="M39" s="31">
        <v>0</v>
      </c>
      <c r="N39" s="33">
        <v>1599</v>
      </c>
      <c r="O39" s="31">
        <v>0</v>
      </c>
    </row>
    <row r="40" spans="1:15" ht="27.75" customHeight="1">
      <c r="A40" s="39"/>
      <c r="B40" s="20">
        <v>75414</v>
      </c>
      <c r="C40" s="37" t="s">
        <v>46</v>
      </c>
      <c r="D40" s="33">
        <v>5050</v>
      </c>
      <c r="E40" s="48">
        <v>2731.92</v>
      </c>
      <c r="F40" s="33">
        <v>2731.92</v>
      </c>
      <c r="G40" s="33">
        <v>0</v>
      </c>
      <c r="H40" s="33">
        <v>604.42</v>
      </c>
      <c r="I40" s="31">
        <v>0</v>
      </c>
      <c r="J40" s="33">
        <v>2127.5</v>
      </c>
      <c r="K40" s="31">
        <v>0</v>
      </c>
      <c r="L40" s="31">
        <v>0</v>
      </c>
      <c r="M40" s="31">
        <v>0</v>
      </c>
      <c r="N40" s="33">
        <v>0</v>
      </c>
      <c r="O40" s="31">
        <v>0</v>
      </c>
    </row>
    <row r="41" spans="1:15" ht="29.25" customHeight="1">
      <c r="A41" s="28"/>
      <c r="B41" s="20">
        <v>75421</v>
      </c>
      <c r="C41" s="37" t="s">
        <v>47</v>
      </c>
      <c r="D41" s="31">
        <v>67796</v>
      </c>
      <c r="E41" s="32">
        <v>0</v>
      </c>
      <c r="F41" s="32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ht="26.25" customHeight="1">
      <c r="A42" s="36">
        <v>757</v>
      </c>
      <c r="B42" s="69" t="s">
        <v>48</v>
      </c>
      <c r="C42" s="69"/>
      <c r="D42" s="24">
        <f>D43+D44</f>
        <v>304690</v>
      </c>
      <c r="E42" s="24">
        <f>E43+E44</f>
        <v>170134.75</v>
      </c>
      <c r="F42" s="24">
        <f>F43+F44</f>
        <v>170134.75</v>
      </c>
      <c r="G42" s="24">
        <f aca="true" t="shared" si="8" ref="G42:O42">G43+G44</f>
        <v>0</v>
      </c>
      <c r="H42" s="24">
        <f t="shared" si="8"/>
        <v>0</v>
      </c>
      <c r="I42" s="24">
        <f t="shared" si="8"/>
        <v>0</v>
      </c>
      <c r="J42" s="24">
        <f t="shared" si="8"/>
        <v>0</v>
      </c>
      <c r="K42" s="24">
        <f t="shared" si="8"/>
        <v>0</v>
      </c>
      <c r="L42" s="24">
        <f t="shared" si="8"/>
        <v>170134.75</v>
      </c>
      <c r="M42" s="24">
        <f t="shared" si="8"/>
        <v>0</v>
      </c>
      <c r="N42" s="24">
        <f t="shared" si="8"/>
        <v>0</v>
      </c>
      <c r="O42" s="24">
        <f t="shared" si="8"/>
        <v>0</v>
      </c>
    </row>
    <row r="43" spans="1:15" ht="96" customHeight="1">
      <c r="A43" s="28"/>
      <c r="B43" s="20">
        <v>75702</v>
      </c>
      <c r="C43" s="37" t="s">
        <v>49</v>
      </c>
      <c r="D43" s="31">
        <v>300000</v>
      </c>
      <c r="E43" s="32">
        <v>170134.75</v>
      </c>
      <c r="F43" s="32">
        <v>170134.75</v>
      </c>
      <c r="G43" s="31">
        <v>0</v>
      </c>
      <c r="H43" s="31">
        <v>0</v>
      </c>
      <c r="I43" s="31">
        <v>0</v>
      </c>
      <c r="J43" s="31">
        <v>0</v>
      </c>
      <c r="K43" s="31"/>
      <c r="L43" s="31">
        <v>170134.75</v>
      </c>
      <c r="M43" s="31">
        <v>0</v>
      </c>
      <c r="N43" s="31">
        <v>0</v>
      </c>
      <c r="O43" s="31">
        <v>0</v>
      </c>
    </row>
    <row r="44" spans="1:15" ht="97.5" customHeight="1">
      <c r="A44" s="28"/>
      <c r="B44" s="20">
        <v>75704</v>
      </c>
      <c r="C44" s="37" t="s">
        <v>50</v>
      </c>
      <c r="D44" s="31">
        <v>4690</v>
      </c>
      <c r="E44" s="32">
        <v>0</v>
      </c>
      <c r="F44" s="32">
        <f>L44</f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  <row r="45" spans="1:15" ht="17.25" customHeight="1">
      <c r="A45" s="36">
        <v>758</v>
      </c>
      <c r="B45" s="69" t="s">
        <v>51</v>
      </c>
      <c r="C45" s="69"/>
      <c r="D45" s="24">
        <f>D46+D47</f>
        <v>143791</v>
      </c>
      <c r="E45" s="24">
        <f>E46+E47</f>
        <v>55535.66</v>
      </c>
      <c r="F45" s="24">
        <f>F46+F47</f>
        <v>55535.66</v>
      </c>
      <c r="G45" s="24">
        <f aca="true" t="shared" si="9" ref="G45:O45">G46+G47</f>
        <v>0</v>
      </c>
      <c r="H45" s="24">
        <f t="shared" si="9"/>
        <v>55535.66</v>
      </c>
      <c r="I45" s="24">
        <f t="shared" si="9"/>
        <v>0</v>
      </c>
      <c r="J45" s="24">
        <f t="shared" si="9"/>
        <v>0</v>
      </c>
      <c r="K45" s="24">
        <f t="shared" si="9"/>
        <v>0</v>
      </c>
      <c r="L45" s="24">
        <f t="shared" si="9"/>
        <v>0</v>
      </c>
      <c r="M45" s="24">
        <f t="shared" si="9"/>
        <v>0</v>
      </c>
      <c r="N45" s="24">
        <f t="shared" si="9"/>
        <v>0</v>
      </c>
      <c r="O45" s="24">
        <f t="shared" si="9"/>
        <v>0</v>
      </c>
    </row>
    <row r="46" spans="1:15" ht="26.25" customHeight="1">
      <c r="A46" s="39"/>
      <c r="B46" s="20">
        <v>75814</v>
      </c>
      <c r="C46" s="37" t="s">
        <v>52</v>
      </c>
      <c r="D46" s="33">
        <v>90000</v>
      </c>
      <c r="E46" s="33">
        <v>55535.66</v>
      </c>
      <c r="F46" s="33">
        <v>55535.66</v>
      </c>
      <c r="G46" s="33">
        <v>0</v>
      </c>
      <c r="H46" s="33">
        <v>55535.66</v>
      </c>
      <c r="I46" s="31">
        <v>0</v>
      </c>
      <c r="J46" s="33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</row>
    <row r="47" spans="1:15" ht="32.25" customHeight="1">
      <c r="A47" s="49"/>
      <c r="B47" s="50">
        <v>75818</v>
      </c>
      <c r="C47" s="51" t="s">
        <v>53</v>
      </c>
      <c r="D47" s="48">
        <v>53791</v>
      </c>
      <c r="E47" s="33">
        <v>0</v>
      </c>
      <c r="F47" s="33">
        <f>H47</f>
        <v>0</v>
      </c>
      <c r="G47" s="33">
        <v>0</v>
      </c>
      <c r="H47" s="33">
        <v>0</v>
      </c>
      <c r="I47" s="31">
        <v>0</v>
      </c>
      <c r="J47" s="33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</row>
    <row r="48" spans="1:15" ht="18" customHeight="1">
      <c r="A48" s="36">
        <v>801</v>
      </c>
      <c r="B48" s="69" t="s">
        <v>54</v>
      </c>
      <c r="C48" s="69"/>
      <c r="D48" s="24">
        <f>D49+D50+D51+D52+D53+D54+D55+D56+D57+D58+D59</f>
        <v>9382890.68</v>
      </c>
      <c r="E48" s="24">
        <f>E49+E50+E51+E52+E53+E54+E55+E56+E57+E58+E59</f>
        <v>4073095.8600000003</v>
      </c>
      <c r="F48" s="24">
        <f>F49+F50+F51+F52+F53+F54+F55+F56+F57+F58+F59</f>
        <v>4056295.8600000003</v>
      </c>
      <c r="G48" s="24">
        <f>G49+G50+G51+G52+G53+G54+G55+G56+G57+G58+G59</f>
        <v>2899394.47</v>
      </c>
      <c r="H48" s="24">
        <f>H49+H50+H51+H52+H53+H54+H55+H56+H57+H58+H59</f>
        <v>824603.9199999999</v>
      </c>
      <c r="I48" s="24">
        <f>I49+I50+I51+I52+I53+I54+I55+I56+I57+I59</f>
        <v>0</v>
      </c>
      <c r="J48" s="24">
        <f>J49+J50+J51+J52+J53+J54+J55+J56+J57+J58+J59</f>
        <v>117992.51</v>
      </c>
      <c r="K48" s="24">
        <f>K49+K50+K51+K52+K53+K54+K55+K56+K57+K58+K59</f>
        <v>214304.96</v>
      </c>
      <c r="L48" s="24">
        <f>L49+L50+L51+L52+L53+L54+L55+L56+L57+L59</f>
        <v>0</v>
      </c>
      <c r="M48" s="24">
        <f>M49+M50+M51+M52+M53+M54+M55+M56+M57+M59</f>
        <v>0</v>
      </c>
      <c r="N48" s="24">
        <f>N49+N50+N51+N52+N53+N54+N55+N56+N57+N58+N59</f>
        <v>16800</v>
      </c>
      <c r="O48" s="24">
        <f>O49+O50+O51+O52+O53+O54+O55+O56+O57+O59</f>
        <v>0</v>
      </c>
    </row>
    <row r="49" spans="1:15" ht="23.25" customHeight="1">
      <c r="A49" s="28"/>
      <c r="B49" s="20">
        <v>80101</v>
      </c>
      <c r="C49" s="37" t="s">
        <v>55</v>
      </c>
      <c r="D49" s="33">
        <v>4638845.16</v>
      </c>
      <c r="E49" s="33">
        <v>1855622.04</v>
      </c>
      <c r="F49" s="33">
        <v>1855622.04</v>
      </c>
      <c r="G49" s="33">
        <v>1422934.11</v>
      </c>
      <c r="H49" s="33">
        <v>376970.64</v>
      </c>
      <c r="I49" s="31">
        <v>0</v>
      </c>
      <c r="J49" s="33">
        <v>55717.29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ht="40.5" customHeight="1">
      <c r="A50" s="52"/>
      <c r="B50" s="20">
        <v>80103</v>
      </c>
      <c r="C50" s="53" t="s">
        <v>56</v>
      </c>
      <c r="D50" s="33">
        <v>296880</v>
      </c>
      <c r="E50" s="33">
        <v>129440.86</v>
      </c>
      <c r="F50" s="33">
        <v>129440.86</v>
      </c>
      <c r="G50" s="33">
        <v>102646.29</v>
      </c>
      <c r="H50" s="33">
        <v>20478</v>
      </c>
      <c r="I50" s="31">
        <v>0</v>
      </c>
      <c r="J50" s="54">
        <v>6316.57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</row>
    <row r="51" spans="1:15" ht="18.75" customHeight="1">
      <c r="A51" s="71"/>
      <c r="B51" s="20">
        <v>80104</v>
      </c>
      <c r="C51" s="37" t="s">
        <v>57</v>
      </c>
      <c r="D51" s="33">
        <v>300000</v>
      </c>
      <c r="E51" s="33">
        <v>99352.43</v>
      </c>
      <c r="F51" s="33">
        <v>99352.43</v>
      </c>
      <c r="G51" s="33">
        <v>0</v>
      </c>
      <c r="H51" s="33">
        <v>99352.43</v>
      </c>
      <c r="I51" s="31">
        <v>0</v>
      </c>
      <c r="J51" s="54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</row>
    <row r="52" spans="1:15" ht="23.25" customHeight="1">
      <c r="A52" s="71"/>
      <c r="B52" s="20">
        <v>80106</v>
      </c>
      <c r="C52" s="37" t="s">
        <v>58</v>
      </c>
      <c r="D52" s="33">
        <v>929531</v>
      </c>
      <c r="E52" s="33">
        <v>434783.57</v>
      </c>
      <c r="F52" s="33">
        <v>434783.57</v>
      </c>
      <c r="G52" s="33">
        <v>345141.27</v>
      </c>
      <c r="H52" s="33">
        <v>75558.04</v>
      </c>
      <c r="I52" s="33">
        <v>0</v>
      </c>
      <c r="J52" s="33">
        <v>14084.26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</row>
    <row r="53" spans="1:15" ht="20.25" customHeight="1">
      <c r="A53" s="52"/>
      <c r="B53" s="20">
        <v>80110</v>
      </c>
      <c r="C53" s="37" t="s">
        <v>59</v>
      </c>
      <c r="D53" s="33">
        <v>1839220</v>
      </c>
      <c r="E53" s="33">
        <v>946421.79</v>
      </c>
      <c r="F53" s="33">
        <v>946421.79</v>
      </c>
      <c r="G53" s="33">
        <v>854511.2</v>
      </c>
      <c r="H53" s="33">
        <v>50036.2</v>
      </c>
      <c r="I53" s="31">
        <v>0</v>
      </c>
      <c r="J53" s="33">
        <v>41874.39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15" ht="21" customHeight="1">
      <c r="A54" s="28"/>
      <c r="B54" s="20">
        <v>80113</v>
      </c>
      <c r="C54" s="37" t="s">
        <v>60</v>
      </c>
      <c r="D54" s="31">
        <v>454611.68</v>
      </c>
      <c r="E54" s="32">
        <v>220279.77</v>
      </c>
      <c r="F54" s="32">
        <v>220279.77</v>
      </c>
      <c r="G54" s="32">
        <v>60778.24</v>
      </c>
      <c r="H54" s="32">
        <v>159501.53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15" ht="24" customHeight="1">
      <c r="A55" s="28"/>
      <c r="B55" s="20">
        <v>80146</v>
      </c>
      <c r="C55" s="37" t="s">
        <v>61</v>
      </c>
      <c r="D55" s="31">
        <v>39503</v>
      </c>
      <c r="E55" s="32">
        <v>10511.75</v>
      </c>
      <c r="F55" s="32">
        <v>10511.75</v>
      </c>
      <c r="G55" s="32">
        <v>0</v>
      </c>
      <c r="H55" s="32">
        <v>10511.75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</row>
    <row r="56" spans="1:15" ht="91.5" customHeight="1">
      <c r="A56" s="28"/>
      <c r="B56" s="20">
        <v>80149</v>
      </c>
      <c r="C56" s="37" t="s">
        <v>98</v>
      </c>
      <c r="D56" s="31">
        <v>59565.65</v>
      </c>
      <c r="E56" s="32">
        <v>27496.52</v>
      </c>
      <c r="F56" s="32">
        <v>27496.52</v>
      </c>
      <c r="G56" s="32">
        <v>27053.67</v>
      </c>
      <c r="H56" s="32">
        <v>442.85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</row>
    <row r="57" spans="1:15" ht="69" customHeight="1">
      <c r="A57" s="28"/>
      <c r="B57" s="20">
        <v>80150</v>
      </c>
      <c r="C57" s="37" t="s">
        <v>110</v>
      </c>
      <c r="D57" s="31">
        <v>280809.54</v>
      </c>
      <c r="E57" s="32">
        <v>83901.74</v>
      </c>
      <c r="F57" s="32">
        <v>83901.74</v>
      </c>
      <c r="G57" s="32">
        <v>76418.51</v>
      </c>
      <c r="H57" s="32">
        <v>7483.23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</row>
    <row r="58" spans="1:15" ht="125.25" customHeight="1">
      <c r="A58" s="28"/>
      <c r="B58" s="20">
        <v>80152</v>
      </c>
      <c r="C58" s="37" t="s">
        <v>111</v>
      </c>
      <c r="D58" s="31">
        <v>59565.65</v>
      </c>
      <c r="E58" s="32">
        <v>9911.18</v>
      </c>
      <c r="F58" s="32">
        <v>9911.18</v>
      </c>
      <c r="G58" s="32">
        <v>9911.18</v>
      </c>
      <c r="H58" s="32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ht="27.75" customHeight="1">
      <c r="A59" s="28"/>
      <c r="B59" s="20">
        <v>80195</v>
      </c>
      <c r="C59" s="37" t="s">
        <v>26</v>
      </c>
      <c r="D59" s="31">
        <v>484359</v>
      </c>
      <c r="E59" s="32">
        <v>255374.21</v>
      </c>
      <c r="F59" s="32">
        <v>238574.21</v>
      </c>
      <c r="G59" s="32">
        <v>0</v>
      </c>
      <c r="H59" s="32">
        <v>24269.25</v>
      </c>
      <c r="I59" s="31">
        <v>0</v>
      </c>
      <c r="J59" s="31">
        <v>0</v>
      </c>
      <c r="K59" s="31">
        <v>214304.96</v>
      </c>
      <c r="L59" s="31">
        <v>0</v>
      </c>
      <c r="M59" s="31">
        <v>0</v>
      </c>
      <c r="N59" s="31">
        <v>16800</v>
      </c>
      <c r="O59" s="31">
        <v>0</v>
      </c>
    </row>
    <row r="60" spans="1:15" ht="26.25" customHeight="1">
      <c r="A60" s="36">
        <v>851</v>
      </c>
      <c r="B60" s="69" t="s">
        <v>62</v>
      </c>
      <c r="C60" s="69"/>
      <c r="D60" s="24">
        <f>+D61+D62+D63</f>
        <v>133410.39</v>
      </c>
      <c r="E60" s="24">
        <f aca="true" t="shared" si="10" ref="E60:O60">E61+E62+E63</f>
        <v>41155.34</v>
      </c>
      <c r="F60" s="24">
        <f t="shared" si="10"/>
        <v>41155.34</v>
      </c>
      <c r="G60" s="24">
        <f t="shared" si="10"/>
        <v>5510.93</v>
      </c>
      <c r="H60" s="24">
        <f t="shared" si="10"/>
        <v>30644.41</v>
      </c>
      <c r="I60" s="24">
        <f t="shared" si="10"/>
        <v>5000</v>
      </c>
      <c r="J60" s="24">
        <f t="shared" si="10"/>
        <v>0</v>
      </c>
      <c r="K60" s="24">
        <f t="shared" si="10"/>
        <v>0</v>
      </c>
      <c r="L60" s="24">
        <f t="shared" si="10"/>
        <v>0</v>
      </c>
      <c r="M60" s="24">
        <f t="shared" si="10"/>
        <v>0</v>
      </c>
      <c r="N60" s="24">
        <f t="shared" si="10"/>
        <v>0</v>
      </c>
      <c r="O60" s="24">
        <f t="shared" si="10"/>
        <v>0</v>
      </c>
    </row>
    <row r="61" spans="1:15" ht="27.75" customHeight="1">
      <c r="A61" s="28"/>
      <c r="B61" s="20">
        <v>85153</v>
      </c>
      <c r="C61" s="37" t="s">
        <v>63</v>
      </c>
      <c r="D61" s="31">
        <v>1500</v>
      </c>
      <c r="E61" s="32">
        <v>480</v>
      </c>
      <c r="F61" s="32">
        <v>480</v>
      </c>
      <c r="G61" s="32">
        <v>0</v>
      </c>
      <c r="H61" s="32">
        <v>480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ht="27" customHeight="1">
      <c r="A62" s="28"/>
      <c r="B62" s="20">
        <v>85154</v>
      </c>
      <c r="C62" s="37" t="s">
        <v>64</v>
      </c>
      <c r="D62" s="31">
        <v>131910.39</v>
      </c>
      <c r="E62" s="32">
        <v>40675.34</v>
      </c>
      <c r="F62" s="32">
        <v>40675.34</v>
      </c>
      <c r="G62" s="32">
        <v>5510.93</v>
      </c>
      <c r="H62" s="32">
        <v>30164.41</v>
      </c>
      <c r="I62" s="31">
        <v>5000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ht="24.75" customHeight="1" hidden="1">
      <c r="A63" s="28"/>
      <c r="B63" s="20">
        <v>85195</v>
      </c>
      <c r="C63" s="37" t="s">
        <v>26</v>
      </c>
      <c r="D63" s="31">
        <v>0</v>
      </c>
      <c r="E63" s="32">
        <v>0</v>
      </c>
      <c r="F63" s="32">
        <v>0</v>
      </c>
      <c r="G63" s="32">
        <v>0</v>
      </c>
      <c r="H63" s="32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</row>
    <row r="64" spans="1:15" ht="18.75" customHeight="1">
      <c r="A64" s="36">
        <v>852</v>
      </c>
      <c r="B64" s="69" t="s">
        <v>65</v>
      </c>
      <c r="C64" s="69"/>
      <c r="D64" s="24">
        <f>+D65+D66+D67+D68+D69+D70+D71+D73+D72</f>
        <v>1551393.01</v>
      </c>
      <c r="E64" s="24">
        <f>+E65+E66+E67+E68+E69+E70+E71+E73+E72</f>
        <v>691044.7499999999</v>
      </c>
      <c r="F64" s="24">
        <f>F65+F66+F67+F68+F69+F70+F71+F73+F72</f>
        <v>691044.7499999999</v>
      </c>
      <c r="G64" s="24">
        <f>+G65+G66+G67+G68+G69+G70+G71+G73+G72</f>
        <v>340480.45</v>
      </c>
      <c r="H64" s="24">
        <f>+H65+H66+H67+H68+H69+H70+H71+H73+H72</f>
        <v>81547.7</v>
      </c>
      <c r="I64" s="24">
        <f>I65+I65+I66+I67+I68+I69+I70+I71+I73+I72</f>
        <v>0</v>
      </c>
      <c r="J64" s="24">
        <f>+J65+J66+J67+J68+J69+J70+J71+J73+J72</f>
        <v>269016.60000000003</v>
      </c>
      <c r="K64" s="24">
        <f>K65+K66+K67+K68+K69+K70+K71+K73+K72</f>
        <v>0</v>
      </c>
      <c r="L64" s="24">
        <f>+L65+L66+L67+L68+L69+L70+L71+L73+L72</f>
        <v>0</v>
      </c>
      <c r="M64" s="24">
        <f>+M66+M67+M68+M69+M70+M71+M73+M72</f>
        <v>0</v>
      </c>
      <c r="N64" s="24">
        <f>+N65+N66+N67+N68+N69+N70+N71+N73+N72</f>
        <v>0</v>
      </c>
      <c r="O64" s="24">
        <f>O65+O66+O67+O68+O69+O70+O71+O73+O72+O73</f>
        <v>0</v>
      </c>
    </row>
    <row r="65" spans="1:16" ht="72" customHeight="1">
      <c r="A65" s="39"/>
      <c r="B65" s="50">
        <v>85205</v>
      </c>
      <c r="C65" s="55" t="s">
        <v>67</v>
      </c>
      <c r="D65" s="33">
        <v>9600</v>
      </c>
      <c r="E65" s="33">
        <v>4496.23</v>
      </c>
      <c r="F65" s="33">
        <v>4496.23</v>
      </c>
      <c r="G65" s="33">
        <v>0</v>
      </c>
      <c r="H65" s="33">
        <v>4496.23</v>
      </c>
      <c r="I65" s="31">
        <v>0</v>
      </c>
      <c r="J65" s="33">
        <v>0</v>
      </c>
      <c r="K65" s="31">
        <v>0</v>
      </c>
      <c r="L65" s="31">
        <v>0</v>
      </c>
      <c r="M65" s="31">
        <v>0</v>
      </c>
      <c r="N65" s="33">
        <v>0</v>
      </c>
      <c r="O65" s="31">
        <v>0</v>
      </c>
      <c r="P65" s="6"/>
    </row>
    <row r="66" spans="1:15" ht="94.5" customHeight="1">
      <c r="A66" s="56"/>
      <c r="B66" s="20">
        <v>85213</v>
      </c>
      <c r="C66" s="37" t="s">
        <v>69</v>
      </c>
      <c r="D66" s="31">
        <v>22000</v>
      </c>
      <c r="E66" s="32">
        <v>9555.72</v>
      </c>
      <c r="F66" s="32">
        <v>9555.72</v>
      </c>
      <c r="G66" s="31">
        <v>0</v>
      </c>
      <c r="H66" s="31">
        <v>9555.72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5" ht="76.5" customHeight="1">
      <c r="A67" s="56"/>
      <c r="B67" s="20">
        <v>85214</v>
      </c>
      <c r="C67" s="37" t="s">
        <v>70</v>
      </c>
      <c r="D67" s="31">
        <v>438214.7</v>
      </c>
      <c r="E67" s="32">
        <v>200361.81</v>
      </c>
      <c r="F67" s="32">
        <v>200361.81</v>
      </c>
      <c r="G67" s="31">
        <v>0</v>
      </c>
      <c r="H67" s="31">
        <v>0</v>
      </c>
      <c r="I67" s="31">
        <v>0</v>
      </c>
      <c r="J67" s="31">
        <v>200361.81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</row>
    <row r="68" spans="1:16" ht="24.75" customHeight="1">
      <c r="A68" s="52"/>
      <c r="B68" s="20">
        <v>85215</v>
      </c>
      <c r="C68" s="37" t="s">
        <v>71</v>
      </c>
      <c r="D68" s="33">
        <v>24129.69</v>
      </c>
      <c r="E68" s="33">
        <v>5889.08</v>
      </c>
      <c r="F68" s="33">
        <v>5889.08</v>
      </c>
      <c r="G68" s="33">
        <v>0</v>
      </c>
      <c r="H68" s="33">
        <v>1.88</v>
      </c>
      <c r="I68" s="31">
        <v>0</v>
      </c>
      <c r="J68" s="33">
        <v>5887.2</v>
      </c>
      <c r="K68" s="31">
        <v>0</v>
      </c>
      <c r="L68" s="31">
        <v>0</v>
      </c>
      <c r="M68" s="31">
        <v>0</v>
      </c>
      <c r="N68" s="33">
        <v>0</v>
      </c>
      <c r="O68" s="31">
        <v>0</v>
      </c>
      <c r="P68" s="6"/>
    </row>
    <row r="69" spans="1:15" ht="24.75" customHeight="1">
      <c r="A69" s="39"/>
      <c r="B69" s="20">
        <v>85216</v>
      </c>
      <c r="C69" s="37" t="s">
        <v>72</v>
      </c>
      <c r="D69" s="33">
        <v>120000</v>
      </c>
      <c r="E69" s="33">
        <v>51859.5</v>
      </c>
      <c r="F69" s="33">
        <v>51859.5</v>
      </c>
      <c r="G69" s="33">
        <v>0</v>
      </c>
      <c r="H69" s="33">
        <v>0</v>
      </c>
      <c r="I69" s="31">
        <v>0</v>
      </c>
      <c r="J69" s="33">
        <v>51859.5</v>
      </c>
      <c r="K69" s="31">
        <v>0</v>
      </c>
      <c r="L69" s="31">
        <v>0</v>
      </c>
      <c r="M69" s="31">
        <v>0</v>
      </c>
      <c r="N69" s="33">
        <v>0</v>
      </c>
      <c r="O69" s="31">
        <v>0</v>
      </c>
    </row>
    <row r="70" spans="1:15" ht="27.75" customHeight="1">
      <c r="A70" s="28"/>
      <c r="B70" s="20">
        <v>85219</v>
      </c>
      <c r="C70" s="37" t="s">
        <v>73</v>
      </c>
      <c r="D70" s="31">
        <v>626162.96</v>
      </c>
      <c r="E70" s="32">
        <v>313100.25</v>
      </c>
      <c r="F70" s="32">
        <v>313100.25</v>
      </c>
      <c r="G70" s="32">
        <v>261421.66</v>
      </c>
      <c r="H70" s="32">
        <v>50661.65</v>
      </c>
      <c r="I70" s="31">
        <v>0</v>
      </c>
      <c r="J70" s="31">
        <v>1016.94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</row>
    <row r="71" spans="1:15" ht="46.5" customHeight="1">
      <c r="A71" s="28"/>
      <c r="B71" s="20">
        <v>85228</v>
      </c>
      <c r="C71" s="37" t="s">
        <v>74</v>
      </c>
      <c r="D71" s="31">
        <v>181348.66</v>
      </c>
      <c r="E71" s="32">
        <v>79760.06</v>
      </c>
      <c r="F71" s="32">
        <v>79760.06</v>
      </c>
      <c r="G71" s="32">
        <v>77321.79</v>
      </c>
      <c r="H71" s="32">
        <v>2280.77</v>
      </c>
      <c r="I71" s="31">
        <v>0</v>
      </c>
      <c r="J71" s="31">
        <v>157.5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</row>
    <row r="72" spans="1:15" ht="46.5" customHeight="1">
      <c r="A72" s="28"/>
      <c r="B72" s="20">
        <v>85230</v>
      </c>
      <c r="C72" s="37" t="s">
        <v>103</v>
      </c>
      <c r="D72" s="31">
        <v>44937</v>
      </c>
      <c r="E72" s="32">
        <v>9733.65</v>
      </c>
      <c r="F72" s="32">
        <v>9733.65</v>
      </c>
      <c r="G72" s="32">
        <v>0</v>
      </c>
      <c r="H72" s="32">
        <v>0</v>
      </c>
      <c r="I72" s="31">
        <v>0</v>
      </c>
      <c r="J72" s="31">
        <v>9733.65</v>
      </c>
      <c r="K72" s="31"/>
      <c r="L72" s="31"/>
      <c r="M72" s="31"/>
      <c r="N72" s="31"/>
      <c r="O72" s="31"/>
    </row>
    <row r="73" spans="1:15" ht="38.25" customHeight="1">
      <c r="A73" s="28"/>
      <c r="B73" s="20">
        <v>85295</v>
      </c>
      <c r="C73" s="37" t="s">
        <v>26</v>
      </c>
      <c r="D73" s="31">
        <v>85000</v>
      </c>
      <c r="E73" s="32">
        <v>16288.45</v>
      </c>
      <c r="F73" s="32">
        <v>16288.45</v>
      </c>
      <c r="G73" s="32">
        <v>1737</v>
      </c>
      <c r="H73" s="32">
        <v>14551.45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</row>
    <row r="74" spans="1:15" ht="44.25" customHeight="1">
      <c r="A74" s="36">
        <v>853</v>
      </c>
      <c r="B74" s="69" t="s">
        <v>75</v>
      </c>
      <c r="C74" s="69"/>
      <c r="D74" s="24">
        <f aca="true" t="shared" si="11" ref="D74:O74">D75</f>
        <v>6576</v>
      </c>
      <c r="E74" s="24">
        <f t="shared" si="11"/>
        <v>6576</v>
      </c>
      <c r="F74" s="24">
        <f t="shared" si="11"/>
        <v>6576</v>
      </c>
      <c r="G74" s="24">
        <f t="shared" si="11"/>
        <v>0</v>
      </c>
      <c r="H74" s="24">
        <f t="shared" si="11"/>
        <v>0</v>
      </c>
      <c r="I74" s="24">
        <f t="shared" si="11"/>
        <v>6576</v>
      </c>
      <c r="J74" s="24">
        <f t="shared" si="11"/>
        <v>0</v>
      </c>
      <c r="K74" s="24">
        <f t="shared" si="11"/>
        <v>0</v>
      </c>
      <c r="L74" s="24">
        <f t="shared" si="11"/>
        <v>0</v>
      </c>
      <c r="M74" s="24">
        <f t="shared" si="11"/>
        <v>0</v>
      </c>
      <c r="N74" s="24">
        <f t="shared" si="11"/>
        <v>0</v>
      </c>
      <c r="O74" s="24">
        <f t="shared" si="11"/>
        <v>0</v>
      </c>
    </row>
    <row r="75" spans="1:15" ht="72.75" customHeight="1">
      <c r="A75" s="28"/>
      <c r="B75" s="50">
        <v>85311</v>
      </c>
      <c r="C75" s="55" t="s">
        <v>76</v>
      </c>
      <c r="D75" s="31">
        <v>6576</v>
      </c>
      <c r="E75" s="32">
        <v>6576</v>
      </c>
      <c r="F75" s="32">
        <v>6576</v>
      </c>
      <c r="G75" s="32">
        <v>0</v>
      </c>
      <c r="H75" s="32">
        <v>0</v>
      </c>
      <c r="I75" s="32">
        <v>6576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</row>
    <row r="76" spans="1:15" ht="18.75" customHeight="1">
      <c r="A76" s="36">
        <v>854</v>
      </c>
      <c r="B76" s="69" t="s">
        <v>77</v>
      </c>
      <c r="C76" s="69"/>
      <c r="D76" s="24">
        <f>D78+D77+D79</f>
        <v>260267</v>
      </c>
      <c r="E76" s="24">
        <f aca="true" t="shared" si="12" ref="E76:O76">E77+E79+E78</f>
        <v>135227.89</v>
      </c>
      <c r="F76" s="24">
        <f t="shared" si="12"/>
        <v>135227.89</v>
      </c>
      <c r="G76" s="24">
        <f t="shared" si="12"/>
        <v>98145.69</v>
      </c>
      <c r="H76" s="24">
        <f t="shared" si="12"/>
        <v>7130.5</v>
      </c>
      <c r="I76" s="24">
        <f t="shared" si="12"/>
        <v>0</v>
      </c>
      <c r="J76" s="24">
        <f t="shared" si="12"/>
        <v>29951.7</v>
      </c>
      <c r="K76" s="24">
        <f t="shared" si="12"/>
        <v>0</v>
      </c>
      <c r="L76" s="24">
        <f t="shared" si="12"/>
        <v>0</v>
      </c>
      <c r="M76" s="24">
        <f t="shared" si="12"/>
        <v>0</v>
      </c>
      <c r="N76" s="24">
        <f t="shared" si="12"/>
        <v>0</v>
      </c>
      <c r="O76" s="24">
        <f t="shared" si="12"/>
        <v>0</v>
      </c>
    </row>
    <row r="77" spans="1:16" ht="29.25" customHeight="1">
      <c r="A77" s="28"/>
      <c r="B77" s="20">
        <v>85401</v>
      </c>
      <c r="C77" s="37" t="s">
        <v>78</v>
      </c>
      <c r="D77" s="31">
        <v>222534</v>
      </c>
      <c r="E77" s="32">
        <v>110621.89</v>
      </c>
      <c r="F77" s="32">
        <v>110621.89</v>
      </c>
      <c r="G77" s="32">
        <v>98145.69</v>
      </c>
      <c r="H77" s="32">
        <v>7130.5</v>
      </c>
      <c r="I77" s="32">
        <v>0</v>
      </c>
      <c r="J77" s="31">
        <v>5345.7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6"/>
    </row>
    <row r="78" spans="1:16" ht="29.25" customHeight="1">
      <c r="A78" s="28"/>
      <c r="B78" s="20">
        <v>85415</v>
      </c>
      <c r="C78" s="37" t="s">
        <v>79</v>
      </c>
      <c r="D78" s="31">
        <v>28433</v>
      </c>
      <c r="E78" s="32">
        <v>15306</v>
      </c>
      <c r="F78" s="32">
        <v>15306</v>
      </c>
      <c r="G78" s="32">
        <v>0</v>
      </c>
      <c r="H78" s="32">
        <v>0</v>
      </c>
      <c r="I78" s="32">
        <v>0</v>
      </c>
      <c r="J78" s="31">
        <v>15306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6"/>
    </row>
    <row r="79" spans="1:15" ht="36" customHeight="1">
      <c r="A79" s="52"/>
      <c r="B79" s="20">
        <v>85416</v>
      </c>
      <c r="C79" s="30" t="s">
        <v>104</v>
      </c>
      <c r="D79" s="33">
        <v>9300</v>
      </c>
      <c r="E79" s="33">
        <v>9300</v>
      </c>
      <c r="F79" s="33">
        <v>9300</v>
      </c>
      <c r="G79" s="33">
        <v>0</v>
      </c>
      <c r="H79" s="33">
        <v>0</v>
      </c>
      <c r="I79" s="33">
        <v>0</v>
      </c>
      <c r="J79" s="33">
        <v>9300</v>
      </c>
      <c r="K79" s="31">
        <v>0</v>
      </c>
      <c r="L79" s="31">
        <v>0</v>
      </c>
      <c r="M79" s="31">
        <v>0</v>
      </c>
      <c r="N79" s="33">
        <v>0</v>
      </c>
      <c r="O79" s="31">
        <v>0</v>
      </c>
    </row>
    <row r="80" spans="1:15" ht="47.25" customHeight="1">
      <c r="A80" s="36">
        <v>855</v>
      </c>
      <c r="B80" s="69" t="s">
        <v>105</v>
      </c>
      <c r="C80" s="69"/>
      <c r="D80" s="24">
        <f aca="true" t="shared" si="13" ref="D80:K80">D81+D82+D83+D84+D85</f>
        <v>5461001.91</v>
      </c>
      <c r="E80" s="24">
        <f t="shared" si="13"/>
        <v>2659357.38</v>
      </c>
      <c r="F80" s="24">
        <f t="shared" si="13"/>
        <v>2659357.38</v>
      </c>
      <c r="G80" s="24">
        <f t="shared" si="13"/>
        <v>103947.84</v>
      </c>
      <c r="H80" s="24">
        <f t="shared" si="13"/>
        <v>46797.36</v>
      </c>
      <c r="I80" s="24">
        <f t="shared" si="13"/>
        <v>0</v>
      </c>
      <c r="J80" s="24">
        <f t="shared" si="13"/>
        <v>2508612.18</v>
      </c>
      <c r="K80" s="24">
        <f t="shared" si="13"/>
        <v>0</v>
      </c>
      <c r="L80" s="24">
        <f>L81+L82+L82+L83+L84+L85</f>
        <v>0</v>
      </c>
      <c r="M80" s="24">
        <f>M86+M87+M88+M89+M90+M91+M92</f>
        <v>0</v>
      </c>
      <c r="N80" s="24">
        <v>0</v>
      </c>
      <c r="O80" s="24">
        <f>O86+O87+O88+O89+O90+O91+O92</f>
        <v>0</v>
      </c>
    </row>
    <row r="81" spans="1:15" ht="44.25" customHeight="1">
      <c r="A81" s="28"/>
      <c r="B81" s="20">
        <v>85501</v>
      </c>
      <c r="C81" s="37" t="s">
        <v>106</v>
      </c>
      <c r="D81" s="31">
        <v>3347440</v>
      </c>
      <c r="E81" s="32">
        <v>1685958.29</v>
      </c>
      <c r="F81" s="32">
        <v>1685958.29</v>
      </c>
      <c r="G81" s="31">
        <v>21872.59</v>
      </c>
      <c r="H81" s="31">
        <v>4397.3</v>
      </c>
      <c r="I81" s="31">
        <v>0</v>
      </c>
      <c r="J81" s="31">
        <v>1659688.4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</row>
    <row r="82" spans="1:15" ht="63" customHeight="1">
      <c r="A82" s="28"/>
      <c r="B82" s="20">
        <v>85502</v>
      </c>
      <c r="C82" s="37" t="s">
        <v>107</v>
      </c>
      <c r="D82" s="31">
        <v>1718956.19</v>
      </c>
      <c r="E82" s="32">
        <v>921383.65</v>
      </c>
      <c r="F82" s="32">
        <v>921383.65</v>
      </c>
      <c r="G82" s="31">
        <v>64329.83</v>
      </c>
      <c r="H82" s="31">
        <v>8269.02</v>
      </c>
      <c r="I82" s="31">
        <v>0</v>
      </c>
      <c r="J82" s="31">
        <v>848784.8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</row>
    <row r="83" spans="1:15" ht="28.5" customHeight="1">
      <c r="A83" s="28"/>
      <c r="B83" s="20">
        <v>85503</v>
      </c>
      <c r="C83" s="37" t="s">
        <v>108</v>
      </c>
      <c r="D83" s="57">
        <v>87.4</v>
      </c>
      <c r="E83" s="32">
        <v>16.08</v>
      </c>
      <c r="F83" s="32">
        <v>16.08</v>
      </c>
      <c r="G83" s="31">
        <v>0</v>
      </c>
      <c r="H83" s="31">
        <v>16.08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</row>
    <row r="84" spans="1:15" ht="28.5" customHeight="1">
      <c r="A84" s="28"/>
      <c r="B84" s="20">
        <v>85504</v>
      </c>
      <c r="C84" s="37" t="s">
        <v>68</v>
      </c>
      <c r="D84" s="57">
        <v>293518.32</v>
      </c>
      <c r="E84" s="32">
        <v>27491.75</v>
      </c>
      <c r="F84" s="32">
        <v>27491.75</v>
      </c>
      <c r="G84" s="31">
        <v>17745.42</v>
      </c>
      <c r="H84" s="31">
        <v>9607.35</v>
      </c>
      <c r="I84" s="31">
        <v>0</v>
      </c>
      <c r="J84" s="31">
        <v>138.98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</row>
    <row r="85" spans="1:15" ht="29.25" customHeight="1">
      <c r="A85" s="28"/>
      <c r="B85" s="20">
        <v>85508</v>
      </c>
      <c r="C85" s="37" t="s">
        <v>66</v>
      </c>
      <c r="D85" s="57">
        <v>101000</v>
      </c>
      <c r="E85" s="32">
        <v>24507.61</v>
      </c>
      <c r="F85" s="32">
        <v>24507.61</v>
      </c>
      <c r="G85" s="31">
        <v>0</v>
      </c>
      <c r="H85" s="31">
        <v>24507.61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</row>
    <row r="86" spans="1:15" ht="47.25" customHeight="1">
      <c r="A86" s="36">
        <v>900</v>
      </c>
      <c r="B86" s="69" t="s">
        <v>80</v>
      </c>
      <c r="C86" s="69"/>
      <c r="D86" s="24">
        <f>D87+D88+D89+D90+D91+D92+D93</f>
        <v>2850383.08</v>
      </c>
      <c r="E86" s="24">
        <f>E87+E88+E89+E90+E91+E92+E93</f>
        <v>1240138.92</v>
      </c>
      <c r="F86" s="24">
        <f>F87+F88+F89+F90+F91+F92+F93</f>
        <v>1219420.11</v>
      </c>
      <c r="G86" s="24">
        <f>G87+G88+G89+G90+G91+G92+G93</f>
        <v>201564.48</v>
      </c>
      <c r="H86" s="24">
        <f aca="true" t="shared" si="14" ref="H86:O86">H87+H88+H89+H90+H91+H92+H93</f>
        <v>1017205.1100000001</v>
      </c>
      <c r="I86" s="24">
        <f t="shared" si="14"/>
        <v>0</v>
      </c>
      <c r="J86" s="24">
        <f t="shared" si="14"/>
        <v>650.52</v>
      </c>
      <c r="K86" s="24">
        <f t="shared" si="14"/>
        <v>0</v>
      </c>
      <c r="L86" s="24">
        <f t="shared" si="14"/>
        <v>0</v>
      </c>
      <c r="M86" s="24">
        <f t="shared" si="14"/>
        <v>0</v>
      </c>
      <c r="N86" s="24">
        <f t="shared" si="14"/>
        <v>20718.809999999998</v>
      </c>
      <c r="O86" s="24">
        <f t="shared" si="14"/>
        <v>0</v>
      </c>
    </row>
    <row r="87" spans="1:15" ht="44.25" customHeight="1">
      <c r="A87" s="28"/>
      <c r="B87" s="20">
        <v>90001</v>
      </c>
      <c r="C87" s="37" t="s">
        <v>81</v>
      </c>
      <c r="D87" s="57">
        <v>600000</v>
      </c>
      <c r="E87" s="32">
        <v>319232.11</v>
      </c>
      <c r="F87" s="32">
        <v>319232.11</v>
      </c>
      <c r="G87" s="31">
        <v>0</v>
      </c>
      <c r="H87" s="31">
        <v>319232.11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</row>
    <row r="88" spans="1:16" ht="26.25" customHeight="1">
      <c r="A88" s="52"/>
      <c r="B88" s="20">
        <v>90002</v>
      </c>
      <c r="C88" s="37" t="s">
        <v>82</v>
      </c>
      <c r="D88" s="33">
        <v>1461847</v>
      </c>
      <c r="E88" s="33">
        <v>527379.84</v>
      </c>
      <c r="F88" s="33">
        <v>516511.03</v>
      </c>
      <c r="G88" s="33">
        <v>28254.76</v>
      </c>
      <c r="H88" s="33">
        <v>488256.27</v>
      </c>
      <c r="I88" s="31">
        <v>0</v>
      </c>
      <c r="J88" s="33">
        <v>0</v>
      </c>
      <c r="K88" s="31">
        <v>0</v>
      </c>
      <c r="L88" s="31">
        <v>0</v>
      </c>
      <c r="M88" s="31">
        <v>0</v>
      </c>
      <c r="N88" s="33">
        <v>10868.81</v>
      </c>
      <c r="O88" s="31">
        <v>0</v>
      </c>
      <c r="P88" s="1" t="s">
        <v>83</v>
      </c>
    </row>
    <row r="89" spans="1:15" ht="30.75" customHeight="1" hidden="1">
      <c r="A89" s="28"/>
      <c r="B89" s="20">
        <v>90003</v>
      </c>
      <c r="C89" s="37" t="s">
        <v>84</v>
      </c>
      <c r="D89" s="31">
        <v>0</v>
      </c>
      <c r="E89" s="32">
        <v>0</v>
      </c>
      <c r="F89" s="32">
        <v>0</v>
      </c>
      <c r="G89" s="32">
        <v>0</v>
      </c>
      <c r="H89" s="32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</row>
    <row r="90" spans="1:15" ht="45.75" customHeight="1">
      <c r="A90" s="28"/>
      <c r="B90" s="20">
        <v>90004</v>
      </c>
      <c r="C90" s="37" t="s">
        <v>85</v>
      </c>
      <c r="D90" s="31">
        <v>29000</v>
      </c>
      <c r="E90" s="32">
        <v>6188.9</v>
      </c>
      <c r="F90" s="32">
        <v>6188.9</v>
      </c>
      <c r="G90" s="31">
        <v>0</v>
      </c>
      <c r="H90" s="31">
        <v>6188.9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</row>
    <row r="91" spans="1:15" ht="24.75" customHeight="1">
      <c r="A91" s="52"/>
      <c r="B91" s="20">
        <v>90015</v>
      </c>
      <c r="C91" s="37" t="s">
        <v>86</v>
      </c>
      <c r="D91" s="33">
        <v>305000</v>
      </c>
      <c r="E91" s="33">
        <v>162987.27</v>
      </c>
      <c r="F91" s="33">
        <v>162987.27</v>
      </c>
      <c r="G91" s="33">
        <v>0</v>
      </c>
      <c r="H91" s="33">
        <v>162987.27</v>
      </c>
      <c r="I91" s="31">
        <v>0</v>
      </c>
      <c r="J91" s="33">
        <v>0</v>
      </c>
      <c r="K91" s="31">
        <v>0</v>
      </c>
      <c r="L91" s="31">
        <v>0</v>
      </c>
      <c r="M91" s="31">
        <v>0</v>
      </c>
      <c r="N91" s="33">
        <v>0</v>
      </c>
      <c r="O91" s="31">
        <v>0</v>
      </c>
    </row>
    <row r="92" spans="1:15" ht="69.75" customHeight="1">
      <c r="A92" s="28"/>
      <c r="B92" s="20">
        <v>90019</v>
      </c>
      <c r="C92" s="58" t="s">
        <v>87</v>
      </c>
      <c r="D92" s="31">
        <v>3500</v>
      </c>
      <c r="E92" s="32">
        <v>2497</v>
      </c>
      <c r="F92" s="32">
        <v>2497</v>
      </c>
      <c r="G92" s="31">
        <v>0</v>
      </c>
      <c r="H92" s="31">
        <v>2497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</row>
    <row r="93" spans="1:15" ht="30.75" customHeight="1">
      <c r="A93" s="28"/>
      <c r="B93" s="20">
        <v>90095</v>
      </c>
      <c r="C93" s="58" t="s">
        <v>26</v>
      </c>
      <c r="D93" s="31">
        <v>451036.08</v>
      </c>
      <c r="E93" s="32">
        <v>221853.8</v>
      </c>
      <c r="F93" s="32">
        <v>212003.8</v>
      </c>
      <c r="G93" s="31">
        <v>173309.72</v>
      </c>
      <c r="H93" s="31">
        <v>38043.56</v>
      </c>
      <c r="I93" s="31">
        <v>0</v>
      </c>
      <c r="J93" s="31">
        <v>650.52</v>
      </c>
      <c r="K93" s="31">
        <v>0</v>
      </c>
      <c r="L93" s="31">
        <v>0</v>
      </c>
      <c r="M93" s="31">
        <v>0</v>
      </c>
      <c r="N93" s="31">
        <v>9850</v>
      </c>
      <c r="O93" s="31">
        <v>0</v>
      </c>
    </row>
    <row r="94" spans="1:15" ht="52.5" customHeight="1">
      <c r="A94" s="36">
        <v>921</v>
      </c>
      <c r="B94" s="69" t="s">
        <v>88</v>
      </c>
      <c r="C94" s="69"/>
      <c r="D94" s="24">
        <f aca="true" t="shared" si="15" ref="D94:M94">D95+D96+D97</f>
        <v>1477104.27</v>
      </c>
      <c r="E94" s="24">
        <f t="shared" si="15"/>
        <v>354678.57</v>
      </c>
      <c r="F94" s="24">
        <f t="shared" si="15"/>
        <v>354678.57</v>
      </c>
      <c r="G94" s="24">
        <f t="shared" si="15"/>
        <v>193542.64</v>
      </c>
      <c r="H94" s="24">
        <f t="shared" si="15"/>
        <v>161135.93</v>
      </c>
      <c r="I94" s="24">
        <f t="shared" si="15"/>
        <v>0</v>
      </c>
      <c r="J94" s="24">
        <f t="shared" si="15"/>
        <v>0</v>
      </c>
      <c r="K94" s="24">
        <f t="shared" si="15"/>
        <v>0</v>
      </c>
      <c r="L94" s="24">
        <f t="shared" si="15"/>
        <v>0</v>
      </c>
      <c r="M94" s="24">
        <f t="shared" si="15"/>
        <v>0</v>
      </c>
      <c r="N94" s="24">
        <f>N95+N97+N96</f>
        <v>0</v>
      </c>
      <c r="O94" s="24">
        <f>O95+O96+O97</f>
        <v>0</v>
      </c>
    </row>
    <row r="95" spans="1:15" ht="47.25" customHeight="1">
      <c r="A95" s="28"/>
      <c r="B95" s="20">
        <v>92109</v>
      </c>
      <c r="C95" s="37" t="s">
        <v>89</v>
      </c>
      <c r="D95" s="31">
        <v>1088050.92</v>
      </c>
      <c r="E95" s="32">
        <v>235164.43</v>
      </c>
      <c r="F95" s="32">
        <v>235164.43</v>
      </c>
      <c r="G95" s="31">
        <v>136042.17</v>
      </c>
      <c r="H95" s="31">
        <v>99122.26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</row>
    <row r="96" spans="1:15" ht="27.75" customHeight="1">
      <c r="A96" s="28"/>
      <c r="B96" s="20">
        <v>92116</v>
      </c>
      <c r="C96" s="37" t="s">
        <v>90</v>
      </c>
      <c r="D96" s="31">
        <v>181103.35</v>
      </c>
      <c r="E96" s="32">
        <v>72323.52</v>
      </c>
      <c r="F96" s="32">
        <v>72323.52</v>
      </c>
      <c r="G96" s="31">
        <v>56988.77</v>
      </c>
      <c r="H96" s="31">
        <v>15334.75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</row>
    <row r="97" spans="1:15" ht="24.75" customHeight="1">
      <c r="A97" s="28"/>
      <c r="B97" s="20">
        <v>92195</v>
      </c>
      <c r="C97" s="37" t="s">
        <v>26</v>
      </c>
      <c r="D97" s="59">
        <v>207950</v>
      </c>
      <c r="E97" s="32">
        <v>47190.62</v>
      </c>
      <c r="F97" s="32">
        <v>47190.62</v>
      </c>
      <c r="G97" s="31">
        <v>511.7</v>
      </c>
      <c r="H97" s="31">
        <v>46678.92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</row>
    <row r="98" spans="1:15" ht="117" customHeight="1">
      <c r="A98" s="60">
        <v>925</v>
      </c>
      <c r="B98" s="61"/>
      <c r="C98" s="62" t="s">
        <v>91</v>
      </c>
      <c r="D98" s="63">
        <f>D99</f>
        <v>2000</v>
      </c>
      <c r="E98" s="64">
        <f aca="true" t="shared" si="16" ref="E98:O98">E99</f>
        <v>198.8</v>
      </c>
      <c r="F98" s="64">
        <f>F99</f>
        <v>198.8</v>
      </c>
      <c r="G98" s="64">
        <f t="shared" si="16"/>
        <v>0</v>
      </c>
      <c r="H98" s="64">
        <f t="shared" si="16"/>
        <v>198.8</v>
      </c>
      <c r="I98" s="64">
        <f t="shared" si="16"/>
        <v>0</v>
      </c>
      <c r="J98" s="64">
        <f t="shared" si="16"/>
        <v>0</v>
      </c>
      <c r="K98" s="64">
        <f t="shared" si="16"/>
        <v>0</v>
      </c>
      <c r="L98" s="64">
        <f t="shared" si="16"/>
        <v>0</v>
      </c>
      <c r="M98" s="64">
        <f t="shared" si="16"/>
        <v>0</v>
      </c>
      <c r="N98" s="64">
        <f t="shared" si="16"/>
        <v>0</v>
      </c>
      <c r="O98" s="64">
        <f t="shared" si="16"/>
        <v>0</v>
      </c>
    </row>
    <row r="99" spans="1:15" ht="28.5" customHeight="1">
      <c r="A99" s="28"/>
      <c r="B99" s="20">
        <v>92502</v>
      </c>
      <c r="C99" s="37" t="s">
        <v>92</v>
      </c>
      <c r="D99" s="59">
        <v>2000</v>
      </c>
      <c r="E99" s="32">
        <v>198.8</v>
      </c>
      <c r="F99" s="32">
        <v>198.8</v>
      </c>
      <c r="G99" s="31">
        <v>0</v>
      </c>
      <c r="H99" s="31">
        <v>198.8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</row>
    <row r="100" spans="1:15" ht="24" customHeight="1">
      <c r="A100" s="36">
        <v>926</v>
      </c>
      <c r="B100" s="69" t="s">
        <v>93</v>
      </c>
      <c r="C100" s="69"/>
      <c r="D100" s="24">
        <f aca="true" t="shared" si="17" ref="D100:I100">D101+D102+D103</f>
        <v>627718.41</v>
      </c>
      <c r="E100" s="24">
        <f t="shared" si="17"/>
        <v>372359.64</v>
      </c>
      <c r="F100" s="24">
        <f t="shared" si="17"/>
        <v>365223.79</v>
      </c>
      <c r="G100" s="24">
        <f t="shared" si="17"/>
        <v>36292.77</v>
      </c>
      <c r="H100" s="24">
        <f t="shared" si="17"/>
        <v>59846.020000000004</v>
      </c>
      <c r="I100" s="24">
        <f t="shared" si="17"/>
        <v>269000</v>
      </c>
      <c r="J100" s="24">
        <f>J101+J102</f>
        <v>85</v>
      </c>
      <c r="K100" s="24">
        <f>K101+K102</f>
        <v>0</v>
      </c>
      <c r="L100" s="24">
        <f>L101+L102</f>
        <v>0</v>
      </c>
      <c r="M100" s="24">
        <f>M101+M102</f>
        <v>0</v>
      </c>
      <c r="N100" s="24">
        <f>N101+N102+N103</f>
        <v>7135.85</v>
      </c>
      <c r="O100" s="24">
        <f>O101+O102</f>
        <v>0</v>
      </c>
    </row>
    <row r="101" spans="1:15" ht="27" customHeight="1">
      <c r="A101" s="40"/>
      <c r="B101" s="20">
        <v>92601</v>
      </c>
      <c r="C101" s="37" t="s">
        <v>94</v>
      </c>
      <c r="D101" s="31">
        <v>180918.41</v>
      </c>
      <c r="E101" s="32">
        <v>67248.92</v>
      </c>
      <c r="F101" s="32">
        <v>67248.92</v>
      </c>
      <c r="G101" s="32">
        <v>36292.77</v>
      </c>
      <c r="H101" s="32">
        <v>30871.15</v>
      </c>
      <c r="I101" s="31">
        <v>0</v>
      </c>
      <c r="J101" s="31">
        <v>85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</row>
    <row r="102" spans="1:15" ht="18.75">
      <c r="A102" s="35"/>
      <c r="B102" s="20">
        <v>92605</v>
      </c>
      <c r="C102" s="37" t="s">
        <v>95</v>
      </c>
      <c r="D102" s="31">
        <v>269000</v>
      </c>
      <c r="E102" s="32">
        <v>269000</v>
      </c>
      <c r="F102" s="32">
        <v>269000</v>
      </c>
      <c r="G102" s="32">
        <v>0</v>
      </c>
      <c r="H102" s="32">
        <v>0</v>
      </c>
      <c r="I102" s="31">
        <v>269000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</row>
    <row r="103" spans="1:15" ht="18.75">
      <c r="A103" s="65"/>
      <c r="B103" s="20">
        <v>92695</v>
      </c>
      <c r="C103" s="37" t="s">
        <v>26</v>
      </c>
      <c r="D103" s="31">
        <v>177800</v>
      </c>
      <c r="E103" s="32">
        <v>36110.72</v>
      </c>
      <c r="F103" s="32">
        <v>28974.87</v>
      </c>
      <c r="G103" s="32">
        <v>0</v>
      </c>
      <c r="H103" s="32">
        <v>28974.87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7135.85</v>
      </c>
      <c r="O103" s="31"/>
    </row>
    <row r="104" spans="1:15" ht="19.5" customHeight="1">
      <c r="A104" s="83" t="s">
        <v>96</v>
      </c>
      <c r="B104" s="83"/>
      <c r="C104" s="83"/>
      <c r="D104" s="66">
        <f>D10+D16+D18+D23+D25+D29+D36+D38+D42+D45+D48+D60+D64+D74+D76+D86+D94+D80+D100+D98</f>
        <v>33665246.019999996</v>
      </c>
      <c r="E104" s="66">
        <f aca="true" t="shared" si="18" ref="E104:J104">E10+E16+E18+E23+E25+E29+E36+E38+E42+E45+E48+E60+E64+E74+E76+E86+E94+E98+E100+E80</f>
        <v>12856190.690000001</v>
      </c>
      <c r="F104" s="66">
        <v>12082591.99</v>
      </c>
      <c r="G104" s="66">
        <f t="shared" si="18"/>
        <v>4898866.33</v>
      </c>
      <c r="H104" s="66">
        <f t="shared" si="18"/>
        <v>3481728.0900000003</v>
      </c>
      <c r="I104" s="66">
        <f t="shared" si="18"/>
        <v>302463.5</v>
      </c>
      <c r="J104" s="66">
        <f t="shared" si="18"/>
        <v>3015094.3600000003</v>
      </c>
      <c r="K104" s="66">
        <f>K10+K16+K18+K23+K25+K29+K36+K38+K42+K45+K48+K60+K64+K74+K76+K86+K94+K98+K100</f>
        <v>214304.96</v>
      </c>
      <c r="L104" s="66">
        <f>L10+L16+L18+L23+L25+L29+L36+L38+L42+L45+L48+L60+L64+L74+L76+L86+L94+L98+L100+L80</f>
        <v>170134.75</v>
      </c>
      <c r="M104" s="66">
        <f>M10+M16+M18+M23+M25+M29++M36+M38+M42+M45+M48+M60+M64+M74+M76+M86+M94+M98+M100</f>
        <v>0</v>
      </c>
      <c r="N104" s="66">
        <f>N10+N16+N18+N23+N25+N29+N36+N38+N42+N45+N48+N60+N64+N74+N76+N86+N94+N98+N100+N80</f>
        <v>773598.7000000001</v>
      </c>
      <c r="O104" s="66">
        <f>O10+O16+O18+O23+O25+O29+O36+O38+O42+O45+O48+O60+O64+O74+O76+O86+O94+O98+O100+O80</f>
        <v>0</v>
      </c>
    </row>
    <row r="105" spans="1:15" ht="18">
      <c r="A105" s="7"/>
      <c r="B105"/>
      <c r="C105"/>
      <c r="D105" s="8"/>
      <c r="E105" s="9"/>
      <c r="F105" s="9"/>
      <c r="G105" s="9"/>
      <c r="H105" s="9"/>
      <c r="I105" s="9"/>
      <c r="J105" s="8"/>
      <c r="K105" s="8"/>
      <c r="L105" s="8"/>
      <c r="M105" s="8"/>
      <c r="N105" s="8"/>
      <c r="O105" s="8"/>
    </row>
    <row r="106" spans="1:15" ht="18">
      <c r="A106"/>
      <c r="B106"/>
      <c r="C10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8">
      <c r="A107" s="7"/>
      <c r="B107"/>
      <c r="C107"/>
      <c r="D107" s="8"/>
      <c r="E107" s="9"/>
      <c r="F107" s="9"/>
      <c r="G107" s="9"/>
      <c r="H107" s="9"/>
      <c r="I107" s="9"/>
      <c r="J107" s="8"/>
      <c r="K107" s="8"/>
      <c r="L107" s="8"/>
      <c r="M107" s="8"/>
      <c r="N107" s="8"/>
      <c r="O107" s="8"/>
    </row>
    <row r="108" spans="1:15" ht="18">
      <c r="A108" s="7"/>
      <c r="B108"/>
      <c r="C108"/>
      <c r="D108" s="8"/>
      <c r="E108" s="9"/>
      <c r="F108" s="9"/>
      <c r="G108" s="9"/>
      <c r="H108" s="9"/>
      <c r="I108" s="9"/>
      <c r="J108" s="8"/>
      <c r="K108" s="8"/>
      <c r="L108" s="8"/>
      <c r="M108" s="8"/>
      <c r="N108" s="8"/>
      <c r="O108" s="8"/>
    </row>
    <row r="109" spans="1:15" ht="12.75" customHeight="1">
      <c r="A109" s="84"/>
      <c r="B109" s="84"/>
      <c r="C109" s="84"/>
      <c r="D109" s="11"/>
      <c r="E109" s="12"/>
      <c r="F109" s="13"/>
      <c r="G109" s="14"/>
      <c r="H109" s="14"/>
      <c r="I109" s="14"/>
      <c r="J109" s="14"/>
      <c r="K109" s="14"/>
      <c r="L109" s="14"/>
      <c r="M109" s="14"/>
      <c r="N109" s="15"/>
      <c r="O109" s="14"/>
    </row>
  </sheetData>
  <sheetProtection selectLockedCells="1" selectUnlockedCells="1"/>
  <mergeCells count="55">
    <mergeCell ref="A109:C109"/>
    <mergeCell ref="A51:A52"/>
    <mergeCell ref="B60:C60"/>
    <mergeCell ref="B64:C64"/>
    <mergeCell ref="B74:C74"/>
    <mergeCell ref="B76:C76"/>
    <mergeCell ref="B86:C86"/>
    <mergeCell ref="B80:C80"/>
    <mergeCell ref="B42:C42"/>
    <mergeCell ref="B45:C45"/>
    <mergeCell ref="B48:C48"/>
    <mergeCell ref="B94:C94"/>
    <mergeCell ref="B100:C100"/>
    <mergeCell ref="A104:C104"/>
    <mergeCell ref="B29:C29"/>
    <mergeCell ref="B36:C36"/>
    <mergeCell ref="B38:C38"/>
    <mergeCell ref="B16:C16"/>
    <mergeCell ref="B18:C18"/>
    <mergeCell ref="B23:C23"/>
    <mergeCell ref="B25:C25"/>
    <mergeCell ref="C12:C13"/>
    <mergeCell ref="D12:D13"/>
    <mergeCell ref="E12:E13"/>
    <mergeCell ref="O12:O13"/>
    <mergeCell ref="M12:M13"/>
    <mergeCell ref="I12:I13"/>
    <mergeCell ref="N12:N13"/>
    <mergeCell ref="M7:M8"/>
    <mergeCell ref="G12:G13"/>
    <mergeCell ref="H12:H13"/>
    <mergeCell ref="O7:O8"/>
    <mergeCell ref="N6:N8"/>
    <mergeCell ref="G7:H7"/>
    <mergeCell ref="I7:I8"/>
    <mergeCell ref="L1:N1"/>
    <mergeCell ref="F3:L4"/>
    <mergeCell ref="K7:K8"/>
    <mergeCell ref="L7:L8"/>
    <mergeCell ref="F12:F13"/>
    <mergeCell ref="K12:K13"/>
    <mergeCell ref="L12:L13"/>
    <mergeCell ref="F5:O5"/>
    <mergeCell ref="F6:F8"/>
    <mergeCell ref="G6:M6"/>
    <mergeCell ref="A5:A8"/>
    <mergeCell ref="B5:B8"/>
    <mergeCell ref="C5:C8"/>
    <mergeCell ref="D5:D8"/>
    <mergeCell ref="E5:E8"/>
    <mergeCell ref="J12:J13"/>
    <mergeCell ref="B10:C10"/>
    <mergeCell ref="J7:J8"/>
    <mergeCell ref="A12:A13"/>
    <mergeCell ref="B12:B13"/>
  </mergeCells>
  <printOptions horizontalCentered="1"/>
  <pageMargins left="0.07874015748031496" right="0.07874015748031496" top="0.15748031496062992" bottom="0" header="0.31496062992125984" footer="0.31496062992125984"/>
  <pageSetup horizontalDpi="600" verticalDpi="600" orientation="landscape" paperSize="8" scale="55" r:id="rId1"/>
  <colBreaks count="2" manualBreakCount="2">
    <brk id="15" max="103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SheetLayoutView="5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s.kot</cp:lastModifiedBy>
  <cp:lastPrinted>2018-08-29T17:49:10Z</cp:lastPrinted>
  <dcterms:created xsi:type="dcterms:W3CDTF">2016-03-11T08:57:38Z</dcterms:created>
  <dcterms:modified xsi:type="dcterms:W3CDTF">2018-08-29T17:51:38Z</dcterms:modified>
  <cp:category/>
  <cp:version/>
  <cp:contentType/>
  <cp:contentStatus/>
</cp:coreProperties>
</file>