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7365" windowHeight="4980" activeTab="0"/>
  </bookViews>
  <sheets>
    <sheet name="Załącznik 2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2'!$A$1:$P$94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<sst xmlns="http://schemas.openxmlformats.org/spreadsheetml/2006/main" count="112" uniqueCount="102">
  <si>
    <t>010</t>
  </si>
  <si>
    <t>01030</t>
  </si>
  <si>
    <t>Izby rolnicze</t>
  </si>
  <si>
    <t>Pozostała działalność</t>
  </si>
  <si>
    <t>Drogi publiczne gminne</t>
  </si>
  <si>
    <t>Gospodarka gruntami i nieruchomościami</t>
  </si>
  <si>
    <t>Cmentarze</t>
  </si>
  <si>
    <t>Szkoły podstawowe</t>
  </si>
  <si>
    <t>Gimnazja</t>
  </si>
  <si>
    <t>Dokształcanie i doskonalenie nauczycieli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</si>
  <si>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</si>
  <si>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</si>
  <si>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</si>
  <si>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</si>
  <si>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</si>
  <si>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Oświetlenie ulic, placów i dróg</t>
  </si>
  <si>
    <t>Domy i ośrodki kultury, świetlice i kluby</t>
  </si>
  <si>
    <t>Biblioteki</t>
  </si>
  <si>
    <t>Pobór podatków, opłat i niepodatkowych należności budżetowych</t>
  </si>
  <si>
    <t>01095</t>
  </si>
  <si>
    <t>71004</t>
  </si>
  <si>
    <t>Plany zagospodarowania przestrzennego</t>
  </si>
  <si>
    <t>Oddziały przedszkolne w szkołach podstawowych</t>
  </si>
  <si>
    <t>Dowożenie uczniów do szkół</t>
  </si>
  <si>
    <t>Pomoc materialna dla uczniów</t>
  </si>
  <si>
    <t>Wydatki ogółem</t>
  </si>
  <si>
    <t>Promocja jednostek samorządu terytorialnego</t>
  </si>
  <si>
    <t>Urzędy wojewódzkie</t>
  </si>
  <si>
    <t>Straż Miejska</t>
  </si>
  <si>
    <t>Obiekty sportowe</t>
  </si>
  <si>
    <t>Dz.</t>
  </si>
  <si>
    <t>Rozdz.</t>
  </si>
  <si>
    <t>TREŚĆ</t>
  </si>
  <si>
    <t>z tego</t>
  </si>
  <si>
    <t xml:space="preserve">Wydatki bieżące </t>
  </si>
  <si>
    <t>w tym:</t>
  </si>
  <si>
    <t xml:space="preserve">wydatki na obsługę długu </t>
  </si>
  <si>
    <t>wydatki  z tytułu poręczeń i gwarancji</t>
  </si>
  <si>
    <t>Rady gmin (miast i miast na prawach powiatu)</t>
  </si>
  <si>
    <t>Urzędy gmin (miast i miast na prawach powiatu)</t>
  </si>
  <si>
    <t xml:space="preserve">Przedszkola </t>
  </si>
  <si>
    <t>Ośrodki pomocy społecznej</t>
  </si>
  <si>
    <t>Urzędy naczelnych organów władzy państwowej, kontroli i ochrony prawa</t>
  </si>
  <si>
    <t>Ochotnicze straże pożarne</t>
  </si>
  <si>
    <t>Obrona cywilna</t>
  </si>
  <si>
    <t>Obsługa papierów wartościowych, kredytów i pożyczek jednostek samorządu terytorialnego</t>
  </si>
  <si>
    <t>Zasiłki i pomoc w naturze oraz składki na ubezpieczenia emerytalne i rentowe</t>
  </si>
  <si>
    <t>Zasiłki stałe</t>
  </si>
  <si>
    <t>Utrzymanie zieleni w miastach i gminach</t>
  </si>
  <si>
    <t xml:space="preserve">Wydatki  majątkowe </t>
  </si>
  <si>
    <t>Wydatki jednostek budżetowych</t>
  </si>
  <si>
    <t>Fundusz Sołecki</t>
  </si>
  <si>
    <t>dotacje na zadania bieżące</t>
  </si>
  <si>
    <t>świadczenia na rzecz osób fizycznych</t>
  </si>
  <si>
    <t>ze środków Funduszu Sołeckiego</t>
  </si>
  <si>
    <t xml:space="preserve">wynagrodzenia i składki od nich naliczane </t>
  </si>
  <si>
    <t>Wydatki związane z realizacją zadań statutowych</t>
  </si>
  <si>
    <t>ROLNICTWO I ŁOWIECTWO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</si>
  <si>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</si>
  <si>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</si>
  <si>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</si>
  <si>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</si>
  <si>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</si>
  <si>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</si>
  <si>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</si>
  <si>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</si>
  <si>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</si>
  <si>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</si>
  <si>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OCHRONA ZDROWIA</t>
  </si>
  <si>
    <t>Przeciwdziałanie narkomanii</t>
  </si>
  <si>
    <t>POMOC SPOŁECZNA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</si>
  <si>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</si>
  <si>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</si>
  <si>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EDUKACYJNA OPIEKA WYCHOWAWCZA</t>
  </si>
  <si>
    <t>GOSPODARKA KOMUNALNA I OCHRONA ŚRODOWISKA</t>
  </si>
  <si>
    <t>Gospodarka sciekowa i ochrona wód</t>
  </si>
  <si>
    <t>KULTURA I OCHRONA DZIEDZICTWA NARODOWEGO</t>
  </si>
  <si>
    <t>OGÓŁEM</t>
  </si>
  <si>
    <t>WYTWARZANIE I ZAOPATRYWANIE W ENERGIĘ EL., GAZ I WODĘ</t>
  </si>
  <si>
    <t>Rehabilitacja zawodowa i społeczna osób niepełnospr.</t>
  </si>
  <si>
    <t>Ochrona i konserwacja zabytków</t>
  </si>
  <si>
    <t>Dostarczanie wody</t>
  </si>
  <si>
    <t>01008</t>
  </si>
  <si>
    <t>Różne rozliczenia finansowe</t>
  </si>
  <si>
    <t>Zespoły obsługi ekonomiczno-administracyjnej szkół</t>
  </si>
  <si>
    <t>Gospodarka odpadami</t>
  </si>
  <si>
    <t>Wpływy i wydatki związane z gromadzeniem środków z opłat i kar za korzystanie ze środowiska</t>
  </si>
  <si>
    <t>Melioracje wodne</t>
  </si>
  <si>
    <t>POZOSTAŁE ZADANIA W ZKRESIE POLITYKI SPOŁECZNEJ</t>
  </si>
  <si>
    <t xml:space="preserve"> Plan po zmianach</t>
  </si>
  <si>
    <t>REALIZACJA WYDATKÓW BUDŻETU GMINY  ZA  I PÓŁROCZE 2011 ROKU OGÓŁEM</t>
  </si>
  <si>
    <t xml:space="preserve">Załącznik nr 2                                                                          do informacji o przebiegu wykonania budżetu Gminy Dygowo za I półrocze 2011 r.                                                                                                                              </t>
  </si>
  <si>
    <t>Egzekucja administracyjna należności pieniężnych</t>
  </si>
  <si>
    <t>Spis powszechny i inne</t>
  </si>
  <si>
    <t>Zarządzanie kryzysowe</t>
  </si>
  <si>
    <t>Część oświatowa subwencji ogólnej dla jst</t>
  </si>
  <si>
    <t>Inne formy wychowania przedszkolnego</t>
  </si>
  <si>
    <t>Ratownictwo medyczne</t>
  </si>
  <si>
    <t xml:space="preserve">Zadania w zakresie przeciwdziałania przemocy w rodzinie </t>
  </si>
  <si>
    <t>Zadania w zakresie kultury fizycznej</t>
  </si>
  <si>
    <t xml:space="preserve">KULTURA FIZYCZNA </t>
  </si>
  <si>
    <t xml:space="preserve">Wydatki na programy finansowane z udziałem środków, o których mowa w art.5 ust.1 pkt 2 i 3 UoFP, w części związanej z realizacją zadań 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</si>
</sst>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2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sz val="8"/>
      <name val="Arial"/>
      <family val="2"/>
    </font>
    <font>
      <sz val="8"/>
      <color indexed="10"/>
      <name val="Arial CE"/>
      <family val="2"/>
    </font>
    <font>
      <b/>
      <sz val="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1" fillId="22" borderId="10" xfId="0" applyNumberFormat="1" applyFont="1" applyFill="1" applyBorder="1" applyAlignment="1">
      <alignment horizontal="center" vertical="center" wrapText="1"/>
    </xf>
    <xf numFmtId="4" fontId="21" fillId="22" borderId="1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4" fontId="24" fillId="20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1" fillId="22" borderId="17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21" fillId="22" borderId="17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24" fillId="20" borderId="1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0" fontId="21" fillId="22" borderId="11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left" vertical="center" wrapText="1"/>
    </xf>
    <xf numFmtId="4" fontId="21" fillId="22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view="pageBreakPreview" zoomScaleSheetLayoutView="100" zoomScalePageLayoutView="0" workbookViewId="0" topLeftCell="A49">
      <selection activeCell="Q1" sqref="Q1"/>
    </sheetView>
  </sheetViews>
  <sheetFormatPr defaultColWidth="9.00390625" defaultRowHeight="12.75"/>
  <cols>
    <col min="1" max="1" width="6.125" style="0" customWidth="1"/>
    <col min="3" max="3" width="38.75390625" style="0" customWidth="1"/>
    <col min="4" max="4" width="11.125" style="0" customWidth="1"/>
    <col min="5" max="5" width="12.625" style="0" customWidth="1"/>
    <col min="6" max="6" width="11.00390625" style="0" customWidth="1"/>
    <col min="7" max="7" width="12.375" style="0" customWidth="1"/>
    <col min="8" max="8" width="12.625" style="0" customWidth="1"/>
    <col min="9" max="9" width="10.25390625" style="0" customWidth="1"/>
    <col min="10" max="10" width="10.625" style="0" customWidth="1"/>
    <col min="11" max="11" width="10.25390625" style="0" customWidth="1"/>
    <col min="12" max="12" width="12.125" style="0" customWidth="1"/>
    <col min="13" max="14" width="9.75390625" style="0" customWidth="1"/>
    <col min="15" max="15" width="10.00390625" style="0" bestFit="1" customWidth="1"/>
    <col min="16" max="16" width="12.75390625" style="0" customWidth="1"/>
  </cols>
  <sheetData>
    <row r="1" spans="5:16" ht="54.75" customHeight="1">
      <c r="E1" s="1"/>
      <c r="F1" s="1"/>
      <c r="G1" s="1"/>
      <c r="H1" s="1"/>
      <c r="I1" s="1"/>
      <c r="J1" s="46"/>
      <c r="K1" s="51"/>
      <c r="L1" s="47"/>
      <c r="N1" s="46" t="s">
        <v>91</v>
      </c>
      <c r="O1" s="47"/>
      <c r="P1" s="47"/>
    </row>
    <row r="3" spans="1:16" ht="23.25" customHeight="1">
      <c r="A3" s="52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48" t="s">
        <v>30</v>
      </c>
      <c r="B5" s="48" t="s">
        <v>31</v>
      </c>
      <c r="C5" s="48" t="s">
        <v>32</v>
      </c>
      <c r="D5" s="28"/>
      <c r="E5" s="63" t="s">
        <v>25</v>
      </c>
      <c r="F5" s="57" t="s">
        <v>33</v>
      </c>
      <c r="G5" s="64"/>
      <c r="H5" s="64"/>
      <c r="I5" s="64"/>
      <c r="J5" s="64"/>
      <c r="K5" s="64"/>
      <c r="L5" s="64"/>
      <c r="M5" s="64"/>
      <c r="N5" s="64"/>
      <c r="O5" s="65"/>
      <c r="P5" s="66"/>
    </row>
    <row r="6" spans="1:16" ht="12.75">
      <c r="A6" s="53"/>
      <c r="B6" s="53"/>
      <c r="C6" s="53"/>
      <c r="D6" s="29"/>
      <c r="E6" s="63"/>
      <c r="F6" s="57" t="s">
        <v>34</v>
      </c>
      <c r="G6" s="61" t="s">
        <v>35</v>
      </c>
      <c r="H6" s="67"/>
      <c r="I6" s="67"/>
      <c r="J6" s="67"/>
      <c r="K6" s="67"/>
      <c r="L6" s="67"/>
      <c r="M6" s="67"/>
      <c r="N6" s="67"/>
      <c r="O6" s="48" t="s">
        <v>49</v>
      </c>
      <c r="P6" s="3" t="s">
        <v>35</v>
      </c>
    </row>
    <row r="7" spans="1:16" ht="22.5">
      <c r="A7" s="53"/>
      <c r="B7" s="53"/>
      <c r="C7" s="53"/>
      <c r="D7" s="29" t="s">
        <v>89</v>
      </c>
      <c r="E7" s="63"/>
      <c r="F7" s="59"/>
      <c r="G7" s="61" t="s">
        <v>50</v>
      </c>
      <c r="H7" s="62"/>
      <c r="I7" s="57" t="s">
        <v>51</v>
      </c>
      <c r="J7" s="48" t="s">
        <v>52</v>
      </c>
      <c r="K7" s="48" t="s">
        <v>53</v>
      </c>
      <c r="L7" s="48" t="s">
        <v>101</v>
      </c>
      <c r="M7" s="48" t="s">
        <v>36</v>
      </c>
      <c r="N7" s="57" t="s">
        <v>37</v>
      </c>
      <c r="O7" s="49"/>
      <c r="P7" s="48" t="s">
        <v>54</v>
      </c>
    </row>
    <row r="8" spans="1:16" ht="45">
      <c r="A8" s="54"/>
      <c r="B8" s="54"/>
      <c r="C8" s="54"/>
      <c r="D8" s="30"/>
      <c r="E8" s="63"/>
      <c r="F8" s="60"/>
      <c r="G8" s="3" t="s">
        <v>55</v>
      </c>
      <c r="H8" s="3" t="s">
        <v>56</v>
      </c>
      <c r="I8" s="58"/>
      <c r="J8" s="50"/>
      <c r="K8" s="50"/>
      <c r="L8" s="54"/>
      <c r="M8" s="50"/>
      <c r="N8" s="58"/>
      <c r="O8" s="50"/>
      <c r="P8" s="50"/>
    </row>
    <row r="9" spans="1:16" ht="12.75">
      <c r="A9" s="4">
        <v>1</v>
      </c>
      <c r="B9" s="5">
        <v>2</v>
      </c>
      <c r="C9" s="4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</row>
    <row r="10" spans="1:16" ht="12.75">
      <c r="A10" s="6" t="s">
        <v>0</v>
      </c>
      <c r="B10" s="55" t="s">
        <v>57</v>
      </c>
      <c r="C10" s="56"/>
      <c r="D10" s="33">
        <f>SUM(D11:D13)</f>
        <v>254648.07</v>
      </c>
      <c r="E10" s="7">
        <f>F10+O10</f>
        <v>210993.55000000002</v>
      </c>
      <c r="F10" s="7">
        <f>SUM(F11:F13)</f>
        <v>210993.55000000002</v>
      </c>
      <c r="G10" s="7">
        <f aca="true" t="shared" si="0" ref="G10:P10">SUM(G11:G13)</f>
        <v>2286.64</v>
      </c>
      <c r="H10" s="7">
        <f t="shared" si="0"/>
        <v>191426.91</v>
      </c>
      <c r="I10" s="7">
        <f t="shared" si="0"/>
        <v>17280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v>0</v>
      </c>
      <c r="P10" s="7">
        <f t="shared" si="0"/>
        <v>0</v>
      </c>
    </row>
    <row r="11" spans="1:16" ht="12.75">
      <c r="A11" s="8"/>
      <c r="B11" s="9" t="s">
        <v>82</v>
      </c>
      <c r="C11" s="10" t="s">
        <v>87</v>
      </c>
      <c r="D11" s="32">
        <v>55000</v>
      </c>
      <c r="E11" s="11">
        <v>17486</v>
      </c>
      <c r="F11" s="11">
        <v>17486</v>
      </c>
      <c r="G11" s="12"/>
      <c r="H11" s="12">
        <v>206</v>
      </c>
      <c r="I11" s="12">
        <v>17280</v>
      </c>
      <c r="J11" s="12"/>
      <c r="K11" s="12"/>
      <c r="L11" s="12"/>
      <c r="M11" s="12"/>
      <c r="N11" s="12"/>
      <c r="O11" s="12"/>
      <c r="P11" s="12"/>
    </row>
    <row r="12" spans="1:16" ht="12.75">
      <c r="A12" s="8"/>
      <c r="B12" s="9" t="s">
        <v>1</v>
      </c>
      <c r="C12" s="13" t="s">
        <v>2</v>
      </c>
      <c r="D12" s="31">
        <v>12862</v>
      </c>
      <c r="E12" s="11">
        <v>6721.48</v>
      </c>
      <c r="F12" s="11">
        <v>6721.48</v>
      </c>
      <c r="G12" s="12"/>
      <c r="H12" s="12">
        <v>6721.48</v>
      </c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14"/>
      <c r="B13" s="9" t="s">
        <v>19</v>
      </c>
      <c r="C13" s="13" t="s">
        <v>3</v>
      </c>
      <c r="D13" s="31">
        <v>186786.07</v>
      </c>
      <c r="E13" s="11">
        <v>186786.07</v>
      </c>
      <c r="F13" s="11">
        <v>186786.07</v>
      </c>
      <c r="G13" s="12">
        <v>2286.64</v>
      </c>
      <c r="H13" s="12">
        <v>184499.43</v>
      </c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15">
        <v>400</v>
      </c>
      <c r="B14" s="55" t="s">
        <v>78</v>
      </c>
      <c r="C14" s="56"/>
      <c r="D14" s="33">
        <f>SUM(D15)</f>
        <v>344230</v>
      </c>
      <c r="E14" s="7">
        <v>0</v>
      </c>
      <c r="F14" s="7">
        <v>0</v>
      </c>
      <c r="G14" s="7">
        <f aca="true" t="shared" si="1" ref="G14:P14">G15</f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</row>
    <row r="15" spans="1:16" ht="12.75">
      <c r="A15" s="8"/>
      <c r="B15" s="4">
        <v>40002</v>
      </c>
      <c r="C15" s="16" t="s">
        <v>81</v>
      </c>
      <c r="D15" s="12">
        <v>344230</v>
      </c>
      <c r="E15" s="11">
        <v>0</v>
      </c>
      <c r="F15" s="11">
        <v>0</v>
      </c>
      <c r="G15" s="12"/>
      <c r="H15" s="12">
        <v>0</v>
      </c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5">
        <v>600</v>
      </c>
      <c r="B16" s="55" t="s">
        <v>58</v>
      </c>
      <c r="C16" s="56"/>
      <c r="D16" s="35">
        <f>D17</f>
        <v>4295691</v>
      </c>
      <c r="E16" s="7">
        <f>F16+O16</f>
        <v>80400.34999999999</v>
      </c>
      <c r="F16" s="7">
        <v>78439.06</v>
      </c>
      <c r="G16" s="7">
        <f>G17</f>
        <v>0</v>
      </c>
      <c r="H16" s="7">
        <f>SUM(H17:H17)</f>
        <v>76440.06</v>
      </c>
      <c r="I16" s="7">
        <f aca="true" t="shared" si="2" ref="I16:N16">I17</f>
        <v>1999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O17</f>
        <v>1961.29</v>
      </c>
      <c r="P16" s="7">
        <f>P17</f>
        <v>0</v>
      </c>
    </row>
    <row r="17" spans="1:16" ht="12.75">
      <c r="A17" s="8"/>
      <c r="B17" s="4">
        <v>60016</v>
      </c>
      <c r="C17" s="16" t="s">
        <v>4</v>
      </c>
      <c r="D17" s="34">
        <v>4295691</v>
      </c>
      <c r="E17" s="11">
        <v>80400.35</v>
      </c>
      <c r="F17" s="11">
        <v>78439.06</v>
      </c>
      <c r="G17" s="12"/>
      <c r="H17" s="12">
        <v>76440.06</v>
      </c>
      <c r="I17" s="12">
        <v>1999</v>
      </c>
      <c r="J17" s="12"/>
      <c r="K17" s="12"/>
      <c r="L17" s="12"/>
      <c r="M17" s="12"/>
      <c r="N17" s="12"/>
      <c r="O17" s="12">
        <v>1961.29</v>
      </c>
      <c r="P17" s="12"/>
    </row>
    <row r="18" spans="1:16" ht="12.75">
      <c r="A18" s="15">
        <v>700</v>
      </c>
      <c r="B18" s="55" t="s">
        <v>59</v>
      </c>
      <c r="C18" s="56"/>
      <c r="D18" s="33">
        <f>D19</f>
        <v>225300</v>
      </c>
      <c r="E18" s="7">
        <f>F18+O18</f>
        <v>10089.59</v>
      </c>
      <c r="F18" s="7">
        <v>10089.59</v>
      </c>
      <c r="G18" s="7">
        <f>SUM(G19:G19)</f>
        <v>0</v>
      </c>
      <c r="H18" s="7">
        <v>10089.59</v>
      </c>
      <c r="I18" s="7">
        <f aca="true" t="shared" si="3" ref="I18:P18">SUM(I19:I19)</f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3"/>
        <v>0</v>
      </c>
    </row>
    <row r="19" spans="1:16" ht="12.75">
      <c r="A19" s="8"/>
      <c r="B19" s="4">
        <v>70005</v>
      </c>
      <c r="C19" s="16" t="s">
        <v>5</v>
      </c>
      <c r="D19" s="12">
        <v>225300</v>
      </c>
      <c r="E19" s="11">
        <v>10089.59</v>
      </c>
      <c r="F19" s="11">
        <v>10089.59</v>
      </c>
      <c r="G19" s="12"/>
      <c r="H19" s="12">
        <v>10089.59</v>
      </c>
      <c r="I19" s="12"/>
      <c r="J19" s="12"/>
      <c r="K19" s="12"/>
      <c r="L19" s="12"/>
      <c r="M19" s="12"/>
      <c r="N19" s="12"/>
      <c r="O19" s="12">
        <v>0</v>
      </c>
      <c r="P19" s="12"/>
    </row>
    <row r="20" spans="1:16" ht="12.75">
      <c r="A20" s="15">
        <v>710</v>
      </c>
      <c r="B20" s="55" t="s">
        <v>60</v>
      </c>
      <c r="C20" s="56"/>
      <c r="D20" s="33">
        <f>SUM(D21:D22)</f>
        <v>141000</v>
      </c>
      <c r="E20" s="7">
        <f>F20+O20</f>
        <v>12309.8</v>
      </c>
      <c r="F20" s="7">
        <f>SUM(F21:F22)</f>
        <v>12309.8</v>
      </c>
      <c r="G20" s="7">
        <f>SUM(G21:G22)</f>
        <v>0</v>
      </c>
      <c r="H20" s="7">
        <f>SUM(H21:H22)</f>
        <v>12309.8</v>
      </c>
      <c r="I20" s="7">
        <f aca="true" t="shared" si="4" ref="I20:P20">SUM(I21:I22)</f>
        <v>0</v>
      </c>
      <c r="J20" s="7">
        <f t="shared" si="4"/>
        <v>0</v>
      </c>
      <c r="K20" s="7">
        <f t="shared" si="4"/>
        <v>0</v>
      </c>
      <c r="L20" s="7">
        <f t="shared" si="4"/>
        <v>0</v>
      </c>
      <c r="M20" s="7">
        <f t="shared" si="4"/>
        <v>0</v>
      </c>
      <c r="N20" s="7">
        <f t="shared" si="4"/>
        <v>0</v>
      </c>
      <c r="O20" s="7">
        <f t="shared" si="4"/>
        <v>0</v>
      </c>
      <c r="P20" s="7">
        <f t="shared" si="4"/>
        <v>0</v>
      </c>
    </row>
    <row r="21" spans="1:16" ht="12.75">
      <c r="A21" s="5"/>
      <c r="B21" s="17" t="s">
        <v>20</v>
      </c>
      <c r="C21" s="18" t="s">
        <v>21</v>
      </c>
      <c r="D21" s="36">
        <v>100000</v>
      </c>
      <c r="E21" s="11">
        <v>2460</v>
      </c>
      <c r="F21" s="11">
        <v>2460</v>
      </c>
      <c r="G21" s="12"/>
      <c r="H21" s="12">
        <v>2460</v>
      </c>
      <c r="I21" s="12"/>
      <c r="J21" s="12"/>
      <c r="K21" s="12"/>
      <c r="L21" s="12"/>
      <c r="M21" s="12"/>
      <c r="N21" s="12"/>
      <c r="O21" s="12">
        <v>0</v>
      </c>
      <c r="P21" s="12"/>
    </row>
    <row r="22" spans="1:16" ht="12.75">
      <c r="A22" s="14"/>
      <c r="B22" s="4">
        <v>71035</v>
      </c>
      <c r="C22" s="16" t="s">
        <v>6</v>
      </c>
      <c r="D22" s="12">
        <v>41000</v>
      </c>
      <c r="E22" s="11">
        <v>9849.8</v>
      </c>
      <c r="F22" s="11">
        <v>9849.8</v>
      </c>
      <c r="G22" s="12"/>
      <c r="H22" s="12">
        <v>9849.8</v>
      </c>
      <c r="I22" s="12"/>
      <c r="J22" s="12"/>
      <c r="K22" s="12"/>
      <c r="L22" s="12"/>
      <c r="M22" s="12"/>
      <c r="N22" s="12"/>
      <c r="O22" s="12">
        <v>0</v>
      </c>
      <c r="P22" s="12"/>
    </row>
    <row r="23" spans="1:16" ht="12.75">
      <c r="A23" s="15">
        <v>750</v>
      </c>
      <c r="B23" s="55" t="s">
        <v>61</v>
      </c>
      <c r="C23" s="56"/>
      <c r="D23" s="33">
        <f>SUM(D24:D30)</f>
        <v>1795308</v>
      </c>
      <c r="E23" s="7">
        <f>F23+O23</f>
        <v>855095.59</v>
      </c>
      <c r="F23" s="7">
        <f>SUM(F24:F30)</f>
        <v>847223.59</v>
      </c>
      <c r="G23" s="7">
        <f>SUM(G24:G30)</f>
        <v>646774.62</v>
      </c>
      <c r="H23" s="7">
        <f aca="true" t="shared" si="5" ref="H23:P23">SUM(H24:H30)</f>
        <v>147618.78</v>
      </c>
      <c r="I23" s="7">
        <f t="shared" si="5"/>
        <v>0</v>
      </c>
      <c r="J23" s="7">
        <f t="shared" si="5"/>
        <v>0</v>
      </c>
      <c r="K23" s="7">
        <f t="shared" si="5"/>
        <v>52830.19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>SUM(O24:O30)</f>
        <v>7872</v>
      </c>
      <c r="P23" s="7">
        <f t="shared" si="5"/>
        <v>0</v>
      </c>
    </row>
    <row r="24" spans="1:16" ht="12.75">
      <c r="A24" s="5"/>
      <c r="B24" s="4">
        <v>75011</v>
      </c>
      <c r="C24" s="16" t="s">
        <v>27</v>
      </c>
      <c r="D24" s="12">
        <v>103918.9</v>
      </c>
      <c r="E24" s="11">
        <v>51403.2</v>
      </c>
      <c r="F24" s="11">
        <v>51403.2</v>
      </c>
      <c r="G24" s="12">
        <v>44154.52</v>
      </c>
      <c r="H24" s="12">
        <v>7248.68</v>
      </c>
      <c r="I24" s="19"/>
      <c r="J24" s="19"/>
      <c r="K24" s="12"/>
      <c r="L24" s="12"/>
      <c r="M24" s="12"/>
      <c r="N24" s="12"/>
      <c r="O24" s="12">
        <v>0</v>
      </c>
      <c r="P24" s="12"/>
    </row>
    <row r="25" spans="1:16" ht="12.75">
      <c r="A25" s="8"/>
      <c r="B25" s="4">
        <v>75014</v>
      </c>
      <c r="C25" s="16" t="s">
        <v>92</v>
      </c>
      <c r="D25" s="12">
        <v>4500</v>
      </c>
      <c r="E25" s="11">
        <v>1972.42</v>
      </c>
      <c r="F25" s="11">
        <v>1972.42</v>
      </c>
      <c r="G25" s="12">
        <v>0</v>
      </c>
      <c r="H25" s="12">
        <v>1972.42</v>
      </c>
      <c r="I25" s="19"/>
      <c r="J25" s="19"/>
      <c r="K25" s="12"/>
      <c r="L25" s="12"/>
      <c r="M25" s="12"/>
      <c r="N25" s="12"/>
      <c r="O25" s="12"/>
      <c r="P25" s="12"/>
    </row>
    <row r="26" spans="1:16" ht="12.75">
      <c r="A26" s="8"/>
      <c r="B26" s="4">
        <v>75022</v>
      </c>
      <c r="C26" s="16" t="s">
        <v>38</v>
      </c>
      <c r="D26" s="12">
        <v>79300</v>
      </c>
      <c r="E26" s="11">
        <v>48982.96</v>
      </c>
      <c r="F26" s="11">
        <v>48982.96</v>
      </c>
      <c r="G26" s="12">
        <v>0</v>
      </c>
      <c r="H26" s="12">
        <v>2132.96</v>
      </c>
      <c r="I26" s="12"/>
      <c r="J26" s="12"/>
      <c r="K26" s="12">
        <v>46850</v>
      </c>
      <c r="L26" s="12"/>
      <c r="M26" s="12"/>
      <c r="N26" s="12"/>
      <c r="O26" s="12">
        <v>0</v>
      </c>
      <c r="P26" s="12"/>
    </row>
    <row r="27" spans="1:16" ht="12.75">
      <c r="A27" s="8"/>
      <c r="B27" s="4">
        <v>75023</v>
      </c>
      <c r="C27" s="16" t="s">
        <v>39</v>
      </c>
      <c r="D27" s="12">
        <v>1483908.77</v>
      </c>
      <c r="E27" s="11">
        <v>731594.92</v>
      </c>
      <c r="F27" s="11">
        <v>723722.92</v>
      </c>
      <c r="G27" s="12">
        <v>599015.39</v>
      </c>
      <c r="H27" s="12">
        <v>124471.53</v>
      </c>
      <c r="I27" s="12"/>
      <c r="J27" s="12"/>
      <c r="K27" s="12">
        <v>236</v>
      </c>
      <c r="L27" s="12"/>
      <c r="M27" s="12"/>
      <c r="N27" s="12"/>
      <c r="O27" s="12">
        <v>7872</v>
      </c>
      <c r="P27" s="12"/>
    </row>
    <row r="28" spans="1:16" ht="12.75">
      <c r="A28" s="8"/>
      <c r="B28" s="4">
        <v>75056</v>
      </c>
      <c r="C28" s="16" t="s">
        <v>93</v>
      </c>
      <c r="D28" s="12">
        <v>9726</v>
      </c>
      <c r="E28" s="11">
        <v>6655.95</v>
      </c>
      <c r="F28" s="11">
        <v>6655.95</v>
      </c>
      <c r="G28" s="12">
        <v>911.76</v>
      </c>
      <c r="H28" s="12">
        <v>0</v>
      </c>
      <c r="I28" s="12"/>
      <c r="J28" s="12"/>
      <c r="K28" s="12">
        <v>5744.19</v>
      </c>
      <c r="L28" s="12"/>
      <c r="M28" s="12"/>
      <c r="N28" s="12"/>
      <c r="O28" s="12"/>
      <c r="P28" s="12"/>
    </row>
    <row r="29" spans="1:16" ht="12.75">
      <c r="A29" s="8"/>
      <c r="B29" s="4">
        <v>70075</v>
      </c>
      <c r="C29" s="20" t="s">
        <v>26</v>
      </c>
      <c r="D29" s="37">
        <v>22100</v>
      </c>
      <c r="E29" s="11">
        <v>7605.24</v>
      </c>
      <c r="F29" s="11">
        <v>7605.24</v>
      </c>
      <c r="G29" s="12">
        <v>0</v>
      </c>
      <c r="H29" s="12">
        <v>7605.24</v>
      </c>
      <c r="I29" s="12"/>
      <c r="J29" s="12"/>
      <c r="K29" s="12"/>
      <c r="L29" s="12"/>
      <c r="M29" s="12"/>
      <c r="N29" s="12"/>
      <c r="O29" s="12">
        <v>0</v>
      </c>
      <c r="P29" s="12"/>
    </row>
    <row r="30" spans="1:16" ht="12.75">
      <c r="A30" s="14"/>
      <c r="B30" s="4">
        <v>75095</v>
      </c>
      <c r="C30" s="16" t="s">
        <v>3</v>
      </c>
      <c r="D30" s="12">
        <v>91854.33</v>
      </c>
      <c r="E30" s="11">
        <v>6880.9</v>
      </c>
      <c r="F30" s="11">
        <v>6880.9</v>
      </c>
      <c r="G30" s="12">
        <v>2692.95</v>
      </c>
      <c r="H30" s="12">
        <v>4187.95</v>
      </c>
      <c r="I30" s="12"/>
      <c r="J30" s="12"/>
      <c r="K30" s="12"/>
      <c r="L30" s="12"/>
      <c r="M30" s="12"/>
      <c r="N30" s="12"/>
      <c r="O30" s="12">
        <v>0</v>
      </c>
      <c r="P30" s="12"/>
    </row>
    <row r="31" spans="1:16" ht="18.75" customHeight="1">
      <c r="A31" s="15">
        <v>751</v>
      </c>
      <c r="B31" s="55" t="s">
        <v>62</v>
      </c>
      <c r="C31" s="56"/>
      <c r="D31" s="33">
        <f>D32</f>
        <v>893</v>
      </c>
      <c r="E31" s="7">
        <f>F31+O31</f>
        <v>444</v>
      </c>
      <c r="F31" s="7">
        <v>444</v>
      </c>
      <c r="G31" s="7">
        <f aca="true" t="shared" si="6" ref="G31:P31">SUM(G32:G32)</f>
        <v>0</v>
      </c>
      <c r="H31" s="7">
        <v>444</v>
      </c>
      <c r="I31" s="7">
        <f t="shared" si="6"/>
        <v>0</v>
      </c>
      <c r="J31" s="7">
        <f t="shared" si="6"/>
        <v>0</v>
      </c>
      <c r="K31" s="7">
        <f t="shared" si="6"/>
        <v>0</v>
      </c>
      <c r="L31" s="7">
        <f t="shared" si="6"/>
        <v>0</v>
      </c>
      <c r="M31" s="7">
        <f t="shared" si="6"/>
        <v>0</v>
      </c>
      <c r="N31" s="7">
        <f t="shared" si="6"/>
        <v>0</v>
      </c>
      <c r="O31" s="7">
        <f t="shared" si="6"/>
        <v>0</v>
      </c>
      <c r="P31" s="7">
        <f t="shared" si="6"/>
        <v>0</v>
      </c>
    </row>
    <row r="32" spans="1:16" ht="22.5">
      <c r="A32" s="5"/>
      <c r="B32" s="4">
        <v>75101</v>
      </c>
      <c r="C32" s="16" t="s">
        <v>42</v>
      </c>
      <c r="D32" s="12">
        <v>893</v>
      </c>
      <c r="E32" s="11">
        <v>444</v>
      </c>
      <c r="F32" s="11">
        <v>444</v>
      </c>
      <c r="G32" s="12">
        <v>0</v>
      </c>
      <c r="H32" s="12">
        <v>444</v>
      </c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15">
        <v>754</v>
      </c>
      <c r="B33" s="55" t="s">
        <v>63</v>
      </c>
      <c r="C33" s="56"/>
      <c r="D33" s="33">
        <f>SUM(D34:D38)</f>
        <v>878199</v>
      </c>
      <c r="E33" s="7">
        <f>F33+O33</f>
        <v>330567.33999999997</v>
      </c>
      <c r="F33" s="7">
        <f>SUM(F34:F38)</f>
        <v>238641.46</v>
      </c>
      <c r="G33" s="7">
        <f aca="true" t="shared" si="7" ref="G33:P33">SUM(G34:G38)</f>
        <v>122594.74</v>
      </c>
      <c r="H33" s="7">
        <f t="shared" si="7"/>
        <v>113774.17</v>
      </c>
      <c r="I33" s="7">
        <f t="shared" si="7"/>
        <v>0</v>
      </c>
      <c r="J33" s="7">
        <f t="shared" si="7"/>
        <v>0</v>
      </c>
      <c r="K33" s="7">
        <f t="shared" si="7"/>
        <v>2272.55</v>
      </c>
      <c r="L33" s="7">
        <f t="shared" si="7"/>
        <v>0</v>
      </c>
      <c r="M33" s="7">
        <f t="shared" si="7"/>
        <v>0</v>
      </c>
      <c r="N33" s="7">
        <f t="shared" si="7"/>
        <v>0</v>
      </c>
      <c r="O33" s="7">
        <f t="shared" si="7"/>
        <v>91925.88</v>
      </c>
      <c r="P33" s="7">
        <f t="shared" si="7"/>
        <v>25900</v>
      </c>
    </row>
    <row r="34" spans="1:16" ht="12.75">
      <c r="A34" s="8"/>
      <c r="B34" s="4">
        <v>75412</v>
      </c>
      <c r="C34" s="16" t="s">
        <v>43</v>
      </c>
      <c r="D34" s="12">
        <v>443565</v>
      </c>
      <c r="E34" s="11">
        <v>143853.07</v>
      </c>
      <c r="F34" s="11">
        <v>60703.08</v>
      </c>
      <c r="G34" s="12">
        <v>6512.02</v>
      </c>
      <c r="H34" s="12">
        <v>54191.06</v>
      </c>
      <c r="I34" s="12">
        <v>0</v>
      </c>
      <c r="J34" s="12"/>
      <c r="K34" s="12"/>
      <c r="L34" s="12"/>
      <c r="M34" s="12"/>
      <c r="N34" s="12"/>
      <c r="O34" s="12">
        <v>83149.99</v>
      </c>
      <c r="P34" s="12">
        <v>25900</v>
      </c>
    </row>
    <row r="35" spans="1:16" ht="12.75">
      <c r="A35" s="8"/>
      <c r="B35" s="4">
        <v>75414</v>
      </c>
      <c r="C35" s="16" t="s">
        <v>44</v>
      </c>
      <c r="D35" s="12">
        <v>6000</v>
      </c>
      <c r="E35" s="11">
        <v>797</v>
      </c>
      <c r="F35" s="11">
        <v>797.55</v>
      </c>
      <c r="G35" s="12">
        <v>0</v>
      </c>
      <c r="H35" s="12">
        <v>797.55</v>
      </c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8"/>
      <c r="B36" s="4">
        <v>75416</v>
      </c>
      <c r="C36" s="16" t="s">
        <v>28</v>
      </c>
      <c r="D36" s="12">
        <v>389984</v>
      </c>
      <c r="E36" s="11">
        <v>185916.72</v>
      </c>
      <c r="F36" s="11">
        <v>177140.83</v>
      </c>
      <c r="G36" s="12">
        <v>116082.72</v>
      </c>
      <c r="H36" s="12">
        <v>58785.56</v>
      </c>
      <c r="I36" s="12"/>
      <c r="J36" s="12">
        <v>0</v>
      </c>
      <c r="K36" s="12">
        <v>2272.55</v>
      </c>
      <c r="L36" s="12"/>
      <c r="M36" s="12"/>
      <c r="N36" s="12"/>
      <c r="O36" s="12">
        <v>8775.89</v>
      </c>
      <c r="P36" s="12"/>
    </row>
    <row r="37" spans="1:16" ht="12.75">
      <c r="A37" s="8"/>
      <c r="B37" s="4">
        <v>75421</v>
      </c>
      <c r="C37" s="16" t="s">
        <v>94</v>
      </c>
      <c r="D37" s="12">
        <v>37450</v>
      </c>
      <c r="E37" s="11">
        <v>0</v>
      </c>
      <c r="F37" s="11">
        <v>0</v>
      </c>
      <c r="G37" s="12">
        <v>0</v>
      </c>
      <c r="H37" s="12">
        <v>0</v>
      </c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8"/>
      <c r="B38" s="4">
        <v>75495</v>
      </c>
      <c r="C38" s="16" t="s">
        <v>3</v>
      </c>
      <c r="D38" s="12">
        <v>1200</v>
      </c>
      <c r="E38" s="11">
        <f>F38+O38</f>
        <v>0</v>
      </c>
      <c r="F38" s="11">
        <v>0</v>
      </c>
      <c r="G38" s="12">
        <v>0</v>
      </c>
      <c r="H38" s="12">
        <v>0</v>
      </c>
      <c r="I38" s="12"/>
      <c r="J38" s="12"/>
      <c r="K38" s="12"/>
      <c r="L38" s="12"/>
      <c r="M38" s="12"/>
      <c r="N38" s="12"/>
      <c r="O38" s="12"/>
      <c r="P38" s="12"/>
    </row>
    <row r="39" spans="1:16" ht="19.5" customHeight="1">
      <c r="A39" s="15">
        <v>756</v>
      </c>
      <c r="B39" s="55" t="s">
        <v>64</v>
      </c>
      <c r="C39" s="68"/>
      <c r="D39" s="45">
        <f>D40</f>
        <v>90360</v>
      </c>
      <c r="E39" s="7">
        <v>44684.4</v>
      </c>
      <c r="F39" s="7">
        <f>F40</f>
        <v>44684.4</v>
      </c>
      <c r="G39" s="7">
        <f aca="true" t="shared" si="8" ref="G39:P39">SUM(G40:G40)</f>
        <v>10078.13</v>
      </c>
      <c r="H39" s="7">
        <f t="shared" si="8"/>
        <v>12106.27</v>
      </c>
      <c r="I39" s="7">
        <f t="shared" si="8"/>
        <v>0</v>
      </c>
      <c r="J39" s="7">
        <f t="shared" si="8"/>
        <v>0</v>
      </c>
      <c r="K39" s="7">
        <f t="shared" si="8"/>
        <v>22500</v>
      </c>
      <c r="L39" s="7">
        <f t="shared" si="8"/>
        <v>0</v>
      </c>
      <c r="M39" s="7">
        <f t="shared" si="8"/>
        <v>0</v>
      </c>
      <c r="N39" s="7">
        <f t="shared" si="8"/>
        <v>0</v>
      </c>
      <c r="O39" s="7">
        <f t="shared" si="8"/>
        <v>0</v>
      </c>
      <c r="P39" s="7">
        <f t="shared" si="8"/>
        <v>0</v>
      </c>
    </row>
    <row r="40" spans="1:16" ht="22.5">
      <c r="A40" s="14"/>
      <c r="B40" s="4">
        <v>75647</v>
      </c>
      <c r="C40" s="22" t="s">
        <v>18</v>
      </c>
      <c r="D40" s="39">
        <v>90360</v>
      </c>
      <c r="E40" s="11">
        <v>44684.4</v>
      </c>
      <c r="F40" s="11">
        <v>44684.4</v>
      </c>
      <c r="G40" s="12">
        <v>10078.13</v>
      </c>
      <c r="H40" s="12">
        <v>12106.27</v>
      </c>
      <c r="I40" s="12"/>
      <c r="J40" s="12"/>
      <c r="K40" s="12">
        <v>22500</v>
      </c>
      <c r="L40" s="12"/>
      <c r="M40" s="12"/>
      <c r="N40" s="12"/>
      <c r="O40" s="12"/>
      <c r="P40" s="12"/>
    </row>
    <row r="41" spans="1:16" ht="12.75">
      <c r="A41" s="15">
        <v>757</v>
      </c>
      <c r="B41" s="55" t="s">
        <v>65</v>
      </c>
      <c r="C41" s="56"/>
      <c r="D41" s="33">
        <f>D42</f>
        <v>200000</v>
      </c>
      <c r="E41" s="7">
        <f>SUM(E42)</f>
        <v>115116.54</v>
      </c>
      <c r="F41" s="7">
        <f>F42</f>
        <v>115116.54</v>
      </c>
      <c r="G41" s="7">
        <f aca="true" t="shared" si="9" ref="G41:P41">SUM(G42)</f>
        <v>0</v>
      </c>
      <c r="H41" s="7">
        <f t="shared" si="9"/>
        <v>0</v>
      </c>
      <c r="I41" s="7">
        <f t="shared" si="9"/>
        <v>0</v>
      </c>
      <c r="J41" s="7">
        <f t="shared" si="9"/>
        <v>0</v>
      </c>
      <c r="K41" s="7">
        <f t="shared" si="9"/>
        <v>0</v>
      </c>
      <c r="L41" s="7">
        <f t="shared" si="9"/>
        <v>0</v>
      </c>
      <c r="M41" s="7">
        <f t="shared" si="9"/>
        <v>115116.54</v>
      </c>
      <c r="N41" s="7">
        <f t="shared" si="9"/>
        <v>0</v>
      </c>
      <c r="O41" s="7">
        <f t="shared" si="9"/>
        <v>0</v>
      </c>
      <c r="P41" s="7">
        <f t="shared" si="9"/>
        <v>0</v>
      </c>
    </row>
    <row r="42" spans="1:16" ht="22.5">
      <c r="A42" s="4"/>
      <c r="B42" s="4">
        <v>75702</v>
      </c>
      <c r="C42" s="16" t="s">
        <v>45</v>
      </c>
      <c r="D42" s="12">
        <v>200000</v>
      </c>
      <c r="E42" s="11">
        <v>115116.54</v>
      </c>
      <c r="F42" s="11">
        <v>115116.54</v>
      </c>
      <c r="G42" s="12">
        <v>0</v>
      </c>
      <c r="H42" s="12">
        <v>0</v>
      </c>
      <c r="I42" s="12"/>
      <c r="J42" s="12"/>
      <c r="K42" s="12"/>
      <c r="L42" s="12"/>
      <c r="M42" s="12">
        <v>115116.54</v>
      </c>
      <c r="N42" s="12"/>
      <c r="O42" s="12"/>
      <c r="P42" s="12"/>
    </row>
    <row r="43" spans="1:16" ht="12.75">
      <c r="A43" s="15">
        <v>758</v>
      </c>
      <c r="B43" s="55" t="s">
        <v>66</v>
      </c>
      <c r="C43" s="56"/>
      <c r="D43" s="33">
        <f>SUM(D44:D45)</f>
        <v>211200</v>
      </c>
      <c r="E43" s="7">
        <f>F43+O43</f>
        <v>71371.11</v>
      </c>
      <c r="F43" s="7">
        <f>SUM(F44:F45)</f>
        <v>71371.11</v>
      </c>
      <c r="G43" s="7">
        <f aca="true" t="shared" si="10" ref="G43:P43">SUM(G45:G45)</f>
        <v>0</v>
      </c>
      <c r="H43" s="7">
        <f t="shared" si="10"/>
        <v>71371.11</v>
      </c>
      <c r="I43" s="7">
        <f t="shared" si="10"/>
        <v>0</v>
      </c>
      <c r="J43" s="7">
        <f t="shared" si="10"/>
        <v>0</v>
      </c>
      <c r="K43" s="7">
        <f t="shared" si="10"/>
        <v>0</v>
      </c>
      <c r="L43" s="7">
        <f t="shared" si="10"/>
        <v>0</v>
      </c>
      <c r="M43" s="7">
        <f t="shared" si="10"/>
        <v>0</v>
      </c>
      <c r="N43" s="7">
        <f t="shared" si="10"/>
        <v>0</v>
      </c>
      <c r="O43" s="7">
        <f t="shared" si="10"/>
        <v>0</v>
      </c>
      <c r="P43" s="7">
        <f t="shared" si="10"/>
        <v>0</v>
      </c>
    </row>
    <row r="44" spans="1:16" ht="12.75">
      <c r="A44" s="42"/>
      <c r="B44" s="43">
        <v>75801</v>
      </c>
      <c r="C44" s="44" t="s">
        <v>95</v>
      </c>
      <c r="D44" s="33">
        <v>50000</v>
      </c>
      <c r="E44" s="7">
        <v>0</v>
      </c>
      <c r="F44" s="7">
        <v>0</v>
      </c>
      <c r="G44" s="7">
        <v>0</v>
      </c>
      <c r="H44" s="7">
        <v>0</v>
      </c>
      <c r="I44" s="7"/>
      <c r="J44" s="7"/>
      <c r="K44" s="7"/>
      <c r="L44" s="7"/>
      <c r="M44" s="7"/>
      <c r="N44" s="7"/>
      <c r="O44" s="7"/>
      <c r="P44" s="7"/>
    </row>
    <row r="45" spans="1:16" ht="12.75">
      <c r="A45" s="5"/>
      <c r="B45" s="4">
        <v>75814</v>
      </c>
      <c r="C45" s="16" t="s">
        <v>83</v>
      </c>
      <c r="D45" s="12">
        <v>161200</v>
      </c>
      <c r="E45" s="11">
        <v>71371.11</v>
      </c>
      <c r="F45" s="11">
        <v>71371.11</v>
      </c>
      <c r="G45" s="12">
        <v>0</v>
      </c>
      <c r="H45" s="12">
        <v>71371.11</v>
      </c>
      <c r="I45" s="19"/>
      <c r="J45" s="19"/>
      <c r="K45" s="19"/>
      <c r="L45" s="12"/>
      <c r="M45" s="12"/>
      <c r="N45" s="12"/>
      <c r="O45" s="12"/>
      <c r="P45" s="12"/>
    </row>
    <row r="46" spans="1:16" ht="12.75">
      <c r="A46" s="15">
        <v>801</v>
      </c>
      <c r="B46" s="55" t="s">
        <v>67</v>
      </c>
      <c r="C46" s="56"/>
      <c r="D46" s="33">
        <f>SUM(D47:D55)</f>
        <v>6505561</v>
      </c>
      <c r="E46" s="7">
        <f>F46+O46</f>
        <v>2938518.1699999995</v>
      </c>
      <c r="F46" s="7">
        <f>SUM(F47:F55)</f>
        <v>2867213.8399999994</v>
      </c>
      <c r="G46" s="7">
        <f aca="true" t="shared" si="11" ref="G46:P46">SUM(G47:G55)</f>
        <v>2155885.27</v>
      </c>
      <c r="H46" s="7">
        <f t="shared" si="11"/>
        <v>572360.8999999999</v>
      </c>
      <c r="I46" s="7">
        <f t="shared" si="11"/>
        <v>0</v>
      </c>
      <c r="J46" s="7">
        <f t="shared" si="11"/>
        <v>38476.25</v>
      </c>
      <c r="K46" s="7">
        <f t="shared" si="11"/>
        <v>100491.42</v>
      </c>
      <c r="L46" s="7">
        <f t="shared" si="11"/>
        <v>0</v>
      </c>
      <c r="M46" s="7">
        <f t="shared" si="11"/>
        <v>0</v>
      </c>
      <c r="N46" s="7">
        <f t="shared" si="11"/>
        <v>0</v>
      </c>
      <c r="O46" s="7">
        <f t="shared" si="11"/>
        <v>71304.33</v>
      </c>
      <c r="P46" s="7">
        <f t="shared" si="11"/>
        <v>0</v>
      </c>
    </row>
    <row r="47" spans="1:16" ht="12.75">
      <c r="A47" s="5"/>
      <c r="B47" s="4">
        <v>80101</v>
      </c>
      <c r="C47" s="16" t="s">
        <v>7</v>
      </c>
      <c r="D47" s="12">
        <v>3768517</v>
      </c>
      <c r="E47" s="11">
        <v>1570645.85</v>
      </c>
      <c r="F47" s="11">
        <v>1499341.52</v>
      </c>
      <c r="G47" s="23">
        <v>1127368.9</v>
      </c>
      <c r="H47" s="23">
        <v>319997.41</v>
      </c>
      <c r="I47" s="23"/>
      <c r="J47" s="23">
        <v>0</v>
      </c>
      <c r="K47" s="12">
        <v>51975.21</v>
      </c>
      <c r="L47" s="12"/>
      <c r="M47" s="12"/>
      <c r="N47" s="12"/>
      <c r="O47" s="12">
        <v>71304.33</v>
      </c>
      <c r="P47" s="12"/>
    </row>
    <row r="48" spans="1:16" ht="12.75">
      <c r="A48" s="8"/>
      <c r="B48" s="4">
        <v>80103</v>
      </c>
      <c r="C48" s="24" t="s">
        <v>22</v>
      </c>
      <c r="D48" s="37">
        <v>165570</v>
      </c>
      <c r="E48" s="11">
        <v>86999.69</v>
      </c>
      <c r="F48" s="11">
        <v>86999.69</v>
      </c>
      <c r="G48" s="23">
        <v>74644.51</v>
      </c>
      <c r="H48" s="23">
        <v>7877.47</v>
      </c>
      <c r="I48" s="23"/>
      <c r="J48" s="23">
        <v>0</v>
      </c>
      <c r="K48" s="12">
        <v>4477.71</v>
      </c>
      <c r="L48" s="12"/>
      <c r="M48" s="12"/>
      <c r="N48" s="12"/>
      <c r="O48" s="12"/>
      <c r="P48" s="12"/>
    </row>
    <row r="49" spans="1:16" ht="12.75">
      <c r="A49" s="8"/>
      <c r="B49" s="4">
        <v>80104</v>
      </c>
      <c r="C49" s="16" t="s">
        <v>40</v>
      </c>
      <c r="D49" s="12">
        <v>357712</v>
      </c>
      <c r="E49" s="11">
        <v>176472.21</v>
      </c>
      <c r="F49" s="11">
        <v>176472.21</v>
      </c>
      <c r="G49" s="23">
        <v>145713.85</v>
      </c>
      <c r="H49" s="23">
        <v>24389.36</v>
      </c>
      <c r="I49" s="23">
        <v>0</v>
      </c>
      <c r="J49" s="23">
        <v>0</v>
      </c>
      <c r="K49" s="12">
        <v>6369</v>
      </c>
      <c r="L49" s="12"/>
      <c r="M49" s="12"/>
      <c r="N49" s="12"/>
      <c r="O49" s="12"/>
      <c r="P49" s="12"/>
    </row>
    <row r="50" spans="1:16" ht="12.75">
      <c r="A50" s="8"/>
      <c r="B50" s="4">
        <v>80106</v>
      </c>
      <c r="C50" s="16" t="s">
        <v>96</v>
      </c>
      <c r="D50" s="12">
        <v>115000</v>
      </c>
      <c r="E50" s="11">
        <v>38476.25</v>
      </c>
      <c r="F50" s="11">
        <v>38476.25</v>
      </c>
      <c r="G50" s="23">
        <v>0</v>
      </c>
      <c r="H50" s="23">
        <v>0</v>
      </c>
      <c r="I50" s="23">
        <v>0</v>
      </c>
      <c r="J50" s="23">
        <v>38476.25</v>
      </c>
      <c r="K50" s="12">
        <v>0</v>
      </c>
      <c r="L50" s="12"/>
      <c r="M50" s="12"/>
      <c r="N50" s="12"/>
      <c r="O50" s="12"/>
      <c r="P50" s="12"/>
    </row>
    <row r="51" spans="1:16" ht="12.75">
      <c r="A51" s="8"/>
      <c r="B51" s="4">
        <v>80110</v>
      </c>
      <c r="C51" s="16" t="s">
        <v>8</v>
      </c>
      <c r="D51" s="12">
        <v>1396616</v>
      </c>
      <c r="E51" s="11">
        <v>716404.15</v>
      </c>
      <c r="F51" s="11">
        <v>716404.15</v>
      </c>
      <c r="G51" s="23">
        <v>631058.66</v>
      </c>
      <c r="H51" s="23">
        <v>47925.99</v>
      </c>
      <c r="I51" s="23"/>
      <c r="J51" s="23">
        <v>0</v>
      </c>
      <c r="K51" s="12">
        <v>37419.5</v>
      </c>
      <c r="L51" s="12"/>
      <c r="M51" s="12"/>
      <c r="N51" s="12"/>
      <c r="O51" s="12"/>
      <c r="P51" s="12"/>
    </row>
    <row r="52" spans="1:16" ht="12.75">
      <c r="A52" s="8"/>
      <c r="B52" s="4">
        <v>80113</v>
      </c>
      <c r="C52" s="16" t="s">
        <v>23</v>
      </c>
      <c r="D52" s="12">
        <v>359141</v>
      </c>
      <c r="E52" s="11">
        <v>175786.42</v>
      </c>
      <c r="F52" s="11">
        <v>175786.42</v>
      </c>
      <c r="G52" s="23">
        <v>52365.99</v>
      </c>
      <c r="H52" s="23">
        <v>123420.43</v>
      </c>
      <c r="I52" s="23"/>
      <c r="J52" s="23">
        <v>0</v>
      </c>
      <c r="K52" s="12">
        <v>0</v>
      </c>
      <c r="L52" s="12"/>
      <c r="M52" s="12"/>
      <c r="N52" s="12"/>
      <c r="O52" s="12"/>
      <c r="P52" s="12"/>
    </row>
    <row r="53" spans="1:16" ht="12.75">
      <c r="A53" s="8"/>
      <c r="B53" s="14">
        <v>80114</v>
      </c>
      <c r="C53" s="10" t="s">
        <v>84</v>
      </c>
      <c r="D53" s="32">
        <v>285277</v>
      </c>
      <c r="E53" s="11">
        <v>146886.32</v>
      </c>
      <c r="F53" s="11">
        <v>146886.32</v>
      </c>
      <c r="G53" s="23">
        <v>124733.36</v>
      </c>
      <c r="H53" s="23">
        <v>21902.96</v>
      </c>
      <c r="I53" s="23"/>
      <c r="J53" s="23">
        <v>0</v>
      </c>
      <c r="K53" s="12">
        <v>250</v>
      </c>
      <c r="L53" s="12"/>
      <c r="M53" s="12"/>
      <c r="N53" s="12"/>
      <c r="O53" s="12"/>
      <c r="P53" s="12"/>
    </row>
    <row r="54" spans="1:16" ht="12.75">
      <c r="A54" s="8"/>
      <c r="B54" s="4">
        <v>80146</v>
      </c>
      <c r="C54" s="16" t="s">
        <v>9</v>
      </c>
      <c r="D54" s="12">
        <v>26160</v>
      </c>
      <c r="E54" s="11">
        <v>8421.28</v>
      </c>
      <c r="F54" s="11">
        <v>8421.28</v>
      </c>
      <c r="G54" s="23">
        <v>0</v>
      </c>
      <c r="H54" s="23">
        <v>8421.28</v>
      </c>
      <c r="I54" s="23"/>
      <c r="J54" s="23"/>
      <c r="K54" s="12"/>
      <c r="L54" s="12"/>
      <c r="M54" s="12"/>
      <c r="N54" s="12"/>
      <c r="O54" s="12"/>
      <c r="P54" s="12"/>
    </row>
    <row r="55" spans="1:16" ht="12.75">
      <c r="A55" s="14"/>
      <c r="B55" s="4">
        <v>80195</v>
      </c>
      <c r="C55" s="16" t="s">
        <v>3</v>
      </c>
      <c r="D55" s="12">
        <v>31568</v>
      </c>
      <c r="E55" s="11">
        <v>18426</v>
      </c>
      <c r="F55" s="11">
        <v>18426</v>
      </c>
      <c r="G55" s="23">
        <v>0</v>
      </c>
      <c r="H55" s="23">
        <v>18426</v>
      </c>
      <c r="I55" s="23"/>
      <c r="J55" s="23">
        <v>0</v>
      </c>
      <c r="K55" s="12"/>
      <c r="L55" s="12"/>
      <c r="M55" s="12"/>
      <c r="N55" s="12"/>
      <c r="O55" s="12"/>
      <c r="P55" s="12"/>
    </row>
    <row r="56" spans="1:16" ht="12.75">
      <c r="A56" s="15">
        <v>851</v>
      </c>
      <c r="B56" s="55" t="s">
        <v>68</v>
      </c>
      <c r="C56" s="56"/>
      <c r="D56" s="33">
        <f>SUM(D57:D60)</f>
        <v>203550</v>
      </c>
      <c r="E56" s="7">
        <f>F56+O56</f>
        <v>135303.39</v>
      </c>
      <c r="F56" s="7">
        <f>SUM(F57:F60)</f>
        <v>32721.39</v>
      </c>
      <c r="G56" s="7">
        <f>SUM(G57:G60)</f>
        <v>7167.6</v>
      </c>
      <c r="H56" s="7">
        <f aca="true" t="shared" si="12" ref="H56:P56">SUM(H57:H60)</f>
        <v>25553.79</v>
      </c>
      <c r="I56" s="7">
        <f t="shared" si="12"/>
        <v>0</v>
      </c>
      <c r="J56" s="7">
        <f t="shared" si="12"/>
        <v>0</v>
      </c>
      <c r="K56" s="7">
        <f t="shared" si="12"/>
        <v>0</v>
      </c>
      <c r="L56" s="7">
        <f t="shared" si="12"/>
        <v>0</v>
      </c>
      <c r="M56" s="7">
        <f t="shared" si="12"/>
        <v>0</v>
      </c>
      <c r="N56" s="7">
        <f t="shared" si="12"/>
        <v>0</v>
      </c>
      <c r="O56" s="7">
        <f>SUM(O57:O60)</f>
        <v>102582</v>
      </c>
      <c r="P56" s="7">
        <f t="shared" si="12"/>
        <v>0</v>
      </c>
    </row>
    <row r="57" spans="1:16" ht="12.75">
      <c r="A57" s="25"/>
      <c r="B57" s="4">
        <v>85141</v>
      </c>
      <c r="C57" s="16" t="s">
        <v>97</v>
      </c>
      <c r="D57" s="12">
        <v>3000</v>
      </c>
      <c r="E57" s="11">
        <v>3000</v>
      </c>
      <c r="F57" s="11">
        <v>0</v>
      </c>
      <c r="G57" s="12">
        <v>0</v>
      </c>
      <c r="H57" s="12"/>
      <c r="I57" s="12"/>
      <c r="J57" s="12"/>
      <c r="K57" s="12"/>
      <c r="L57" s="12"/>
      <c r="M57" s="12"/>
      <c r="N57" s="12"/>
      <c r="O57" s="12">
        <v>3000</v>
      </c>
      <c r="P57" s="12"/>
    </row>
    <row r="58" spans="1:16" ht="12.75">
      <c r="A58" s="25"/>
      <c r="B58" s="4">
        <v>85153</v>
      </c>
      <c r="C58" s="16" t="s">
        <v>69</v>
      </c>
      <c r="D58" s="12">
        <v>3000</v>
      </c>
      <c r="E58" s="11">
        <f>F58+O58</f>
        <v>0</v>
      </c>
      <c r="F58" s="11">
        <v>0</v>
      </c>
      <c r="G58" s="12">
        <v>0</v>
      </c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25"/>
      <c r="B59" s="4">
        <v>85154</v>
      </c>
      <c r="C59" s="16" t="s">
        <v>10</v>
      </c>
      <c r="D59" s="12">
        <v>47000</v>
      </c>
      <c r="E59" s="11">
        <v>27084.4</v>
      </c>
      <c r="F59" s="11">
        <v>27084.4</v>
      </c>
      <c r="G59" s="12">
        <v>7167.6</v>
      </c>
      <c r="H59" s="12">
        <v>19916.8</v>
      </c>
      <c r="I59" s="12"/>
      <c r="J59" s="12">
        <v>0</v>
      </c>
      <c r="K59" s="12"/>
      <c r="L59" s="12"/>
      <c r="M59" s="12"/>
      <c r="N59" s="12"/>
      <c r="O59" s="12">
        <v>0</v>
      </c>
      <c r="P59" s="12"/>
    </row>
    <row r="60" spans="1:16" ht="12.75">
      <c r="A60" s="25"/>
      <c r="B60" s="4">
        <v>85195</v>
      </c>
      <c r="C60" s="16" t="s">
        <v>3</v>
      </c>
      <c r="D60" s="12">
        <v>150550</v>
      </c>
      <c r="E60" s="11">
        <v>105218.99</v>
      </c>
      <c r="F60" s="11">
        <v>5636.99</v>
      </c>
      <c r="G60" s="12"/>
      <c r="H60" s="12">
        <v>5636.99</v>
      </c>
      <c r="I60" s="12"/>
      <c r="J60" s="12">
        <v>0</v>
      </c>
      <c r="K60" s="12"/>
      <c r="L60" s="12"/>
      <c r="M60" s="12"/>
      <c r="N60" s="12"/>
      <c r="O60" s="12">
        <v>99582</v>
      </c>
      <c r="P60" s="12"/>
    </row>
    <row r="61" spans="1:16" ht="12.75">
      <c r="A61" s="15">
        <v>852</v>
      </c>
      <c r="B61" s="55" t="s">
        <v>70</v>
      </c>
      <c r="C61" s="56"/>
      <c r="D61" s="33">
        <f>SUM(D62:D70)</f>
        <v>3075861</v>
      </c>
      <c r="E61" s="7">
        <f>F61+O61</f>
        <v>1379973.8699999999</v>
      </c>
      <c r="F61" s="7">
        <f>SUM(F62:F70)</f>
        <v>1379973.8699999999</v>
      </c>
      <c r="G61" s="7">
        <f aca="true" t="shared" si="13" ref="G61:P61">SUM(G62:G70)</f>
        <v>239706.6</v>
      </c>
      <c r="H61" s="7">
        <f t="shared" si="13"/>
        <v>85629.04999999999</v>
      </c>
      <c r="I61" s="7">
        <f t="shared" si="13"/>
        <v>0</v>
      </c>
      <c r="J61" s="7">
        <f t="shared" si="13"/>
        <v>0</v>
      </c>
      <c r="K61" s="7">
        <f t="shared" si="13"/>
        <v>1054638.22</v>
      </c>
      <c r="L61" s="7">
        <f t="shared" si="13"/>
        <v>0</v>
      </c>
      <c r="M61" s="7">
        <f t="shared" si="13"/>
        <v>0</v>
      </c>
      <c r="N61" s="7">
        <f t="shared" si="13"/>
        <v>0</v>
      </c>
      <c r="O61" s="7">
        <f t="shared" si="13"/>
        <v>0</v>
      </c>
      <c r="P61" s="7">
        <f t="shared" si="13"/>
        <v>0</v>
      </c>
    </row>
    <row r="62" spans="1:16" ht="22.5">
      <c r="A62" s="5"/>
      <c r="B62" s="4">
        <v>85205</v>
      </c>
      <c r="C62" s="16" t="s">
        <v>98</v>
      </c>
      <c r="D62" s="12">
        <v>5000</v>
      </c>
      <c r="E62" s="11">
        <v>1088</v>
      </c>
      <c r="F62" s="11">
        <v>1088</v>
      </c>
      <c r="G62" s="23">
        <v>0</v>
      </c>
      <c r="H62" s="23">
        <v>1088</v>
      </c>
      <c r="I62" s="23"/>
      <c r="J62" s="23"/>
      <c r="K62" s="12">
        <v>0</v>
      </c>
      <c r="L62" s="12"/>
      <c r="M62" s="12"/>
      <c r="N62" s="12"/>
      <c r="O62" s="12"/>
      <c r="P62" s="12"/>
    </row>
    <row r="63" spans="1:16" ht="22.5">
      <c r="A63" s="8"/>
      <c r="B63" s="4">
        <v>85212</v>
      </c>
      <c r="C63" s="16" t="s">
        <v>71</v>
      </c>
      <c r="D63" s="12">
        <v>1922164</v>
      </c>
      <c r="E63" s="11">
        <v>940393.16</v>
      </c>
      <c r="F63" s="11">
        <v>940393.16</v>
      </c>
      <c r="G63" s="23">
        <v>52356.08</v>
      </c>
      <c r="H63" s="23">
        <v>7543.15</v>
      </c>
      <c r="I63" s="23"/>
      <c r="J63" s="23"/>
      <c r="K63" s="12">
        <v>880493.93</v>
      </c>
      <c r="L63" s="12"/>
      <c r="M63" s="12"/>
      <c r="N63" s="12"/>
      <c r="O63" s="12"/>
      <c r="P63" s="12"/>
    </row>
    <row r="64" spans="1:16" ht="33.75">
      <c r="A64" s="8"/>
      <c r="B64" s="4">
        <v>85213</v>
      </c>
      <c r="C64" s="16" t="s">
        <v>72</v>
      </c>
      <c r="D64" s="12">
        <v>16200</v>
      </c>
      <c r="E64" s="11">
        <v>6320.61</v>
      </c>
      <c r="F64" s="11">
        <v>6320.61</v>
      </c>
      <c r="G64" s="23">
        <v>0</v>
      </c>
      <c r="H64" s="23">
        <v>6320.61</v>
      </c>
      <c r="I64" s="23"/>
      <c r="J64" s="23"/>
      <c r="K64" s="12">
        <v>0</v>
      </c>
      <c r="L64" s="12"/>
      <c r="M64" s="12"/>
      <c r="N64" s="12"/>
      <c r="O64" s="12"/>
      <c r="P64" s="12"/>
    </row>
    <row r="65" spans="1:16" ht="22.5">
      <c r="A65" s="8"/>
      <c r="B65" s="4">
        <v>85214</v>
      </c>
      <c r="C65" s="16" t="s">
        <v>46</v>
      </c>
      <c r="D65" s="12">
        <v>359600</v>
      </c>
      <c r="E65" s="11">
        <v>131864.11</v>
      </c>
      <c r="F65" s="11">
        <v>131864.11</v>
      </c>
      <c r="G65" s="23">
        <v>0</v>
      </c>
      <c r="H65" s="23">
        <v>47115.36</v>
      </c>
      <c r="I65" s="23"/>
      <c r="J65" s="23"/>
      <c r="K65" s="12">
        <v>84748.75</v>
      </c>
      <c r="L65" s="12"/>
      <c r="M65" s="12"/>
      <c r="N65" s="12"/>
      <c r="O65" s="12"/>
      <c r="P65" s="12"/>
    </row>
    <row r="66" spans="1:16" ht="12.75">
      <c r="A66" s="8"/>
      <c r="B66" s="4">
        <v>85215</v>
      </c>
      <c r="C66" s="16" t="s">
        <v>11</v>
      </c>
      <c r="D66" s="12">
        <v>44000</v>
      </c>
      <c r="E66" s="11">
        <v>16181.84</v>
      </c>
      <c r="F66" s="11">
        <v>16181.84</v>
      </c>
      <c r="G66" s="23">
        <v>0</v>
      </c>
      <c r="H66" s="23">
        <v>0</v>
      </c>
      <c r="I66" s="23"/>
      <c r="J66" s="23"/>
      <c r="K66" s="12">
        <v>16181.84</v>
      </c>
      <c r="L66" s="12"/>
      <c r="M66" s="12"/>
      <c r="N66" s="12"/>
      <c r="O66" s="12"/>
      <c r="P66" s="12"/>
    </row>
    <row r="67" spans="1:16" ht="12.75">
      <c r="A67" s="8"/>
      <c r="B67" s="4">
        <v>85216</v>
      </c>
      <c r="C67" s="16" t="s">
        <v>47</v>
      </c>
      <c r="D67" s="12">
        <v>72972</v>
      </c>
      <c r="E67" s="11">
        <v>38574.46</v>
      </c>
      <c r="F67" s="11">
        <v>38574.46</v>
      </c>
      <c r="G67" s="23">
        <v>0</v>
      </c>
      <c r="H67" s="23">
        <v>324</v>
      </c>
      <c r="I67" s="23"/>
      <c r="J67" s="23"/>
      <c r="K67" s="12">
        <v>38250.46</v>
      </c>
      <c r="L67" s="12"/>
      <c r="M67" s="12"/>
      <c r="N67" s="12"/>
      <c r="O67" s="12"/>
      <c r="P67" s="12"/>
    </row>
    <row r="68" spans="1:16" ht="12.75">
      <c r="A68" s="8"/>
      <c r="B68" s="4">
        <v>85219</v>
      </c>
      <c r="C68" s="16" t="s">
        <v>41</v>
      </c>
      <c r="D68" s="12">
        <v>410545</v>
      </c>
      <c r="E68" s="11">
        <v>186853.1</v>
      </c>
      <c r="F68" s="11">
        <v>186853.1</v>
      </c>
      <c r="G68" s="23">
        <v>164192.3</v>
      </c>
      <c r="H68" s="23">
        <v>22417.48</v>
      </c>
      <c r="I68" s="23"/>
      <c r="J68" s="23"/>
      <c r="K68" s="12">
        <v>243.32</v>
      </c>
      <c r="L68" s="12"/>
      <c r="M68" s="12"/>
      <c r="N68" s="12"/>
      <c r="O68" s="12"/>
      <c r="P68" s="12"/>
    </row>
    <row r="69" spans="1:16" ht="22.5">
      <c r="A69" s="8"/>
      <c r="B69" s="4">
        <v>85228</v>
      </c>
      <c r="C69" s="16" t="s">
        <v>12</v>
      </c>
      <c r="D69" s="12">
        <v>47400</v>
      </c>
      <c r="E69" s="11">
        <v>24059.17</v>
      </c>
      <c r="F69" s="11">
        <v>24059.17</v>
      </c>
      <c r="G69" s="23">
        <v>23158.22</v>
      </c>
      <c r="H69" s="23">
        <v>820.45</v>
      </c>
      <c r="I69" s="23"/>
      <c r="J69" s="23"/>
      <c r="K69" s="12">
        <v>80.5</v>
      </c>
      <c r="L69" s="12"/>
      <c r="M69" s="12"/>
      <c r="N69" s="12"/>
      <c r="O69" s="12"/>
      <c r="P69" s="12"/>
    </row>
    <row r="70" spans="1:16" ht="12.75">
      <c r="A70" s="14"/>
      <c r="B70" s="4">
        <v>85295</v>
      </c>
      <c r="C70" s="16" t="s">
        <v>3</v>
      </c>
      <c r="D70" s="12">
        <v>197980</v>
      </c>
      <c r="E70" s="11">
        <v>34639.42</v>
      </c>
      <c r="F70" s="11">
        <v>34639.42</v>
      </c>
      <c r="G70" s="23">
        <v>0</v>
      </c>
      <c r="H70" s="23">
        <v>0</v>
      </c>
      <c r="I70" s="23"/>
      <c r="J70" s="23"/>
      <c r="K70" s="12">
        <v>34639.42</v>
      </c>
      <c r="L70" s="12"/>
      <c r="M70" s="12"/>
      <c r="N70" s="12"/>
      <c r="O70" s="12"/>
      <c r="P70" s="12"/>
    </row>
    <row r="71" spans="1:16" ht="12.75">
      <c r="A71" s="15">
        <v>853</v>
      </c>
      <c r="B71" s="55" t="s">
        <v>88</v>
      </c>
      <c r="C71" s="56"/>
      <c r="D71" s="33">
        <f>SUM(D72:D73)</f>
        <v>148380.05</v>
      </c>
      <c r="E71" s="7">
        <f>F71+O71</f>
        <v>48792.32</v>
      </c>
      <c r="F71" s="7">
        <f>SUM(F72:F73)</f>
        <v>48792.32</v>
      </c>
      <c r="G71" s="7">
        <f>SUM(G72:G73)</f>
        <v>0</v>
      </c>
      <c r="H71" s="7">
        <f aca="true" t="shared" si="14" ref="H71:P71">SUM(H72:H73)</f>
        <v>0</v>
      </c>
      <c r="I71" s="7">
        <f t="shared" si="14"/>
        <v>0</v>
      </c>
      <c r="J71" s="7">
        <f t="shared" si="14"/>
        <v>5400</v>
      </c>
      <c r="K71" s="7">
        <f t="shared" si="14"/>
        <v>5592</v>
      </c>
      <c r="L71" s="7">
        <f t="shared" si="14"/>
        <v>37800.32</v>
      </c>
      <c r="M71" s="7">
        <f t="shared" si="14"/>
        <v>0</v>
      </c>
      <c r="N71" s="7">
        <f t="shared" si="14"/>
        <v>0</v>
      </c>
      <c r="O71" s="7">
        <f t="shared" si="14"/>
        <v>0</v>
      </c>
      <c r="P71" s="7">
        <f t="shared" si="14"/>
        <v>0</v>
      </c>
    </row>
    <row r="72" spans="1:16" ht="22.5">
      <c r="A72" s="5"/>
      <c r="B72" s="4">
        <v>85311</v>
      </c>
      <c r="C72" s="16" t="s">
        <v>79</v>
      </c>
      <c r="D72" s="12">
        <v>6300</v>
      </c>
      <c r="E72" s="11">
        <f>F72+O72</f>
        <v>5400</v>
      </c>
      <c r="F72" s="11">
        <f>G72+H72+I72+J72+K72+L72+M72+N72</f>
        <v>5400</v>
      </c>
      <c r="G72" s="23"/>
      <c r="H72" s="23"/>
      <c r="I72" s="23"/>
      <c r="J72" s="23">
        <v>5400</v>
      </c>
      <c r="K72" s="12"/>
      <c r="L72" s="12"/>
      <c r="M72" s="12"/>
      <c r="N72" s="12"/>
      <c r="O72" s="12"/>
      <c r="P72" s="12"/>
    </row>
    <row r="73" spans="1:16" ht="12.75">
      <c r="A73" s="14"/>
      <c r="B73" s="4">
        <v>85395</v>
      </c>
      <c r="C73" s="24" t="s">
        <v>3</v>
      </c>
      <c r="D73" s="37">
        <v>142080.05</v>
      </c>
      <c r="E73" s="11">
        <v>43392.32</v>
      </c>
      <c r="F73" s="11">
        <v>43392.32</v>
      </c>
      <c r="G73" s="12">
        <v>0</v>
      </c>
      <c r="H73" s="12">
        <v>0</v>
      </c>
      <c r="I73" s="12"/>
      <c r="J73" s="12">
        <v>0</v>
      </c>
      <c r="K73" s="12">
        <v>5592</v>
      </c>
      <c r="L73" s="12">
        <v>37800.32</v>
      </c>
      <c r="M73" s="12"/>
      <c r="N73" s="12"/>
      <c r="O73" s="12"/>
      <c r="P73" s="12"/>
    </row>
    <row r="74" spans="1:16" ht="12.75">
      <c r="A74" s="15">
        <v>854</v>
      </c>
      <c r="B74" s="55" t="s">
        <v>73</v>
      </c>
      <c r="C74" s="56"/>
      <c r="D74" s="33">
        <f>SUM(D75:D76)</f>
        <v>201096</v>
      </c>
      <c r="E74" s="7">
        <f>F74+O74</f>
        <v>120139.08</v>
      </c>
      <c r="F74" s="7">
        <f>SUM(F75:F76)</f>
        <v>120139.08</v>
      </c>
      <c r="G74" s="7">
        <f aca="true" t="shared" si="15" ref="G74:P74">SUM(G75:G76)</f>
        <v>48876.61</v>
      </c>
      <c r="H74" s="7">
        <f t="shared" si="15"/>
        <v>4081.27</v>
      </c>
      <c r="I74" s="7">
        <f t="shared" si="15"/>
        <v>0</v>
      </c>
      <c r="J74" s="7">
        <f t="shared" si="15"/>
        <v>0</v>
      </c>
      <c r="K74" s="7">
        <f t="shared" si="15"/>
        <v>67181.2</v>
      </c>
      <c r="L74" s="7">
        <f t="shared" si="15"/>
        <v>0</v>
      </c>
      <c r="M74" s="7">
        <f t="shared" si="15"/>
        <v>0</v>
      </c>
      <c r="N74" s="7">
        <f t="shared" si="15"/>
        <v>0</v>
      </c>
      <c r="O74" s="7">
        <f t="shared" si="15"/>
        <v>0</v>
      </c>
      <c r="P74" s="7">
        <f t="shared" si="15"/>
        <v>0</v>
      </c>
    </row>
    <row r="75" spans="1:16" ht="12.75">
      <c r="A75" s="5"/>
      <c r="B75" s="4">
        <v>85401</v>
      </c>
      <c r="C75" s="16" t="s">
        <v>13</v>
      </c>
      <c r="D75" s="12">
        <v>122588</v>
      </c>
      <c r="E75" s="11">
        <v>56269.08</v>
      </c>
      <c r="F75" s="11">
        <v>56269.08</v>
      </c>
      <c r="G75" s="23">
        <v>48876.61</v>
      </c>
      <c r="H75" s="23">
        <v>4081.27</v>
      </c>
      <c r="I75" s="23"/>
      <c r="J75" s="23"/>
      <c r="K75" s="12">
        <v>3311.2</v>
      </c>
      <c r="L75" s="12"/>
      <c r="M75" s="12"/>
      <c r="N75" s="12"/>
      <c r="O75" s="12"/>
      <c r="P75" s="12"/>
    </row>
    <row r="76" spans="1:16" ht="12.75">
      <c r="A76" s="14"/>
      <c r="B76" s="4">
        <v>85415</v>
      </c>
      <c r="C76" s="24" t="s">
        <v>24</v>
      </c>
      <c r="D76" s="37">
        <v>78508</v>
      </c>
      <c r="E76" s="11">
        <v>63870</v>
      </c>
      <c r="F76" s="11">
        <v>63870</v>
      </c>
      <c r="G76" s="12"/>
      <c r="H76" s="12">
        <v>0</v>
      </c>
      <c r="I76" s="12"/>
      <c r="J76" s="12"/>
      <c r="K76" s="12">
        <v>63870</v>
      </c>
      <c r="L76" s="12"/>
      <c r="M76" s="12"/>
      <c r="N76" s="12"/>
      <c r="O76" s="12"/>
      <c r="P76" s="12"/>
    </row>
    <row r="77" spans="1:16" ht="12.75">
      <c r="A77" s="15">
        <v>900</v>
      </c>
      <c r="B77" s="55" t="s">
        <v>74</v>
      </c>
      <c r="C77" s="56"/>
      <c r="D77" s="33">
        <f>SUM(D78:D84)</f>
        <v>1040287</v>
      </c>
      <c r="E77" s="7">
        <f>F77+O77</f>
        <v>216857.37</v>
      </c>
      <c r="F77" s="7">
        <f>SUM(F78:F84)</f>
        <v>216857.37</v>
      </c>
      <c r="G77" s="7">
        <f>SUM(G78:G84)</f>
        <v>26933.33</v>
      </c>
      <c r="H77" s="7">
        <f aca="true" t="shared" si="16" ref="H77:P77">SUM(H78:H84)</f>
        <v>189924.03999999998</v>
      </c>
      <c r="I77" s="7">
        <f t="shared" si="16"/>
        <v>0</v>
      </c>
      <c r="J77" s="7">
        <f>SUM(J78:J84)</f>
        <v>0</v>
      </c>
      <c r="K77" s="7">
        <f t="shared" si="16"/>
        <v>0</v>
      </c>
      <c r="L77" s="7">
        <f t="shared" si="16"/>
        <v>0</v>
      </c>
      <c r="M77" s="7">
        <f t="shared" si="16"/>
        <v>0</v>
      </c>
      <c r="N77" s="7">
        <f t="shared" si="16"/>
        <v>0</v>
      </c>
      <c r="O77" s="7">
        <f t="shared" si="16"/>
        <v>0</v>
      </c>
      <c r="P77" s="7">
        <f t="shared" si="16"/>
        <v>0</v>
      </c>
    </row>
    <row r="78" spans="1:16" ht="12.75">
      <c r="A78" s="5"/>
      <c r="B78" s="4">
        <v>90001</v>
      </c>
      <c r="C78" s="16" t="s">
        <v>75</v>
      </c>
      <c r="D78" s="12">
        <v>599170</v>
      </c>
      <c r="E78" s="11">
        <f>F78+O78</f>
        <v>0</v>
      </c>
      <c r="F78" s="11">
        <v>0</v>
      </c>
      <c r="G78" s="12"/>
      <c r="H78" s="12">
        <v>0</v>
      </c>
      <c r="I78" s="12"/>
      <c r="J78" s="12">
        <v>0</v>
      </c>
      <c r="K78" s="12"/>
      <c r="L78" s="12"/>
      <c r="M78" s="12"/>
      <c r="N78" s="12"/>
      <c r="O78" s="12"/>
      <c r="P78" s="12"/>
    </row>
    <row r="79" spans="1:16" ht="12.75">
      <c r="A79" s="5"/>
      <c r="B79" s="4">
        <v>90002</v>
      </c>
      <c r="C79" s="16" t="s">
        <v>85</v>
      </c>
      <c r="D79" s="12">
        <v>56200</v>
      </c>
      <c r="E79" s="11">
        <v>25384.45</v>
      </c>
      <c r="F79" s="11">
        <v>25384.45</v>
      </c>
      <c r="G79" s="12"/>
      <c r="H79" s="12">
        <v>25384.45</v>
      </c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5"/>
      <c r="B80" s="4">
        <v>90003</v>
      </c>
      <c r="C80" s="16" t="s">
        <v>14</v>
      </c>
      <c r="D80" s="12">
        <v>12500</v>
      </c>
      <c r="E80" s="11">
        <v>1552.6</v>
      </c>
      <c r="F80" s="11">
        <v>1552.6</v>
      </c>
      <c r="G80" s="12"/>
      <c r="H80" s="12">
        <v>1552.6</v>
      </c>
      <c r="I80" s="12"/>
      <c r="J80" s="12">
        <v>0</v>
      </c>
      <c r="K80" s="12"/>
      <c r="L80" s="12"/>
      <c r="M80" s="12"/>
      <c r="N80" s="12"/>
      <c r="O80" s="12"/>
      <c r="P80" s="12"/>
    </row>
    <row r="81" spans="1:16" ht="12.75">
      <c r="A81" s="8"/>
      <c r="B81" s="4">
        <v>90004</v>
      </c>
      <c r="C81" s="16" t="s">
        <v>48</v>
      </c>
      <c r="D81" s="12">
        <v>4500</v>
      </c>
      <c r="E81" s="11">
        <v>0</v>
      </c>
      <c r="F81" s="11">
        <v>0</v>
      </c>
      <c r="G81" s="12"/>
      <c r="H81" s="12">
        <v>0</v>
      </c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8"/>
      <c r="B82" s="4">
        <v>90015</v>
      </c>
      <c r="C82" s="16" t="s">
        <v>15</v>
      </c>
      <c r="D82" s="12">
        <v>282734</v>
      </c>
      <c r="E82" s="11">
        <v>155757.33</v>
      </c>
      <c r="F82" s="11">
        <v>155757.33</v>
      </c>
      <c r="G82" s="12"/>
      <c r="H82" s="12">
        <v>155757.33</v>
      </c>
      <c r="I82" s="12"/>
      <c r="J82" s="12"/>
      <c r="K82" s="12"/>
      <c r="L82" s="12"/>
      <c r="M82" s="12"/>
      <c r="N82" s="12"/>
      <c r="O82" s="12"/>
      <c r="P82" s="12"/>
    </row>
    <row r="83" spans="1:16" ht="17.25" customHeight="1">
      <c r="A83" s="8"/>
      <c r="B83" s="4">
        <v>90019</v>
      </c>
      <c r="C83" s="21" t="s">
        <v>86</v>
      </c>
      <c r="D83" s="38">
        <v>14300</v>
      </c>
      <c r="E83" s="11">
        <v>4555.98</v>
      </c>
      <c r="F83" s="11">
        <v>4555.98</v>
      </c>
      <c r="G83" s="12"/>
      <c r="H83" s="12">
        <v>4555.98</v>
      </c>
      <c r="I83" s="12"/>
      <c r="J83" s="12">
        <v>0</v>
      </c>
      <c r="K83" s="12"/>
      <c r="L83" s="12"/>
      <c r="M83" s="12"/>
      <c r="N83" s="12"/>
      <c r="O83" s="12"/>
      <c r="P83" s="12"/>
    </row>
    <row r="84" spans="1:16" ht="12.75">
      <c r="A84" s="8"/>
      <c r="B84" s="4">
        <v>90095</v>
      </c>
      <c r="C84" s="21" t="s">
        <v>3</v>
      </c>
      <c r="D84" s="38">
        <v>70883</v>
      </c>
      <c r="E84" s="11">
        <v>29607.01</v>
      </c>
      <c r="F84" s="11">
        <v>29607.01</v>
      </c>
      <c r="G84" s="12">
        <v>26933.33</v>
      </c>
      <c r="H84" s="12">
        <v>2673.68</v>
      </c>
      <c r="I84" s="12"/>
      <c r="J84" s="12"/>
      <c r="K84" s="12"/>
      <c r="L84" s="12"/>
      <c r="M84" s="12"/>
      <c r="N84" s="12"/>
      <c r="O84" s="12">
        <v>0</v>
      </c>
      <c r="P84" s="12"/>
    </row>
    <row r="85" spans="1:16" ht="12.75">
      <c r="A85" s="15">
        <v>921</v>
      </c>
      <c r="B85" s="55" t="s">
        <v>76</v>
      </c>
      <c r="C85" s="56"/>
      <c r="D85" s="33">
        <f>SUM(D86:D89)</f>
        <v>632249</v>
      </c>
      <c r="E85" s="7">
        <f>F85+O85</f>
        <v>226226.18</v>
      </c>
      <c r="F85" s="7">
        <f>SUM(F86:F89)</f>
        <v>226226.18</v>
      </c>
      <c r="G85" s="7">
        <f aca="true" t="shared" si="17" ref="G85:P85">SUM(G86:G89)</f>
        <v>93273.86</v>
      </c>
      <c r="H85" s="7">
        <f t="shared" si="17"/>
        <v>129659.39</v>
      </c>
      <c r="I85" s="7">
        <f t="shared" si="17"/>
        <v>3292.93</v>
      </c>
      <c r="J85" s="7">
        <f t="shared" si="17"/>
        <v>0</v>
      </c>
      <c r="K85" s="7">
        <f t="shared" si="17"/>
        <v>0</v>
      </c>
      <c r="L85" s="7">
        <f t="shared" si="17"/>
        <v>0</v>
      </c>
      <c r="M85" s="7">
        <f t="shared" si="17"/>
        <v>0</v>
      </c>
      <c r="N85" s="7">
        <f t="shared" si="17"/>
        <v>0</v>
      </c>
      <c r="O85" s="7">
        <f t="shared" si="17"/>
        <v>0</v>
      </c>
      <c r="P85" s="7">
        <f t="shared" si="17"/>
        <v>0</v>
      </c>
    </row>
    <row r="86" spans="1:16" ht="12.75">
      <c r="A86" s="5"/>
      <c r="B86" s="4">
        <v>92109</v>
      </c>
      <c r="C86" s="16" t="s">
        <v>16</v>
      </c>
      <c r="D86" s="12">
        <v>300337</v>
      </c>
      <c r="E86" s="11">
        <v>110155.12</v>
      </c>
      <c r="F86" s="11">
        <v>110155.12</v>
      </c>
      <c r="G86" s="23">
        <v>42777.63</v>
      </c>
      <c r="H86" s="23">
        <v>64084.56</v>
      </c>
      <c r="I86" s="23">
        <v>3292.93</v>
      </c>
      <c r="J86" s="23"/>
      <c r="K86" s="12"/>
      <c r="L86" s="12"/>
      <c r="M86" s="12"/>
      <c r="N86" s="12"/>
      <c r="O86" s="12">
        <v>0</v>
      </c>
      <c r="P86" s="12"/>
    </row>
    <row r="87" spans="1:16" ht="12.75">
      <c r="A87" s="8"/>
      <c r="B87" s="4">
        <v>92116</v>
      </c>
      <c r="C87" s="16" t="s">
        <v>17</v>
      </c>
      <c r="D87" s="12">
        <v>160412</v>
      </c>
      <c r="E87" s="11">
        <v>78882.49</v>
      </c>
      <c r="F87" s="11">
        <v>78882.49</v>
      </c>
      <c r="G87" s="23">
        <v>46322.74</v>
      </c>
      <c r="H87" s="23">
        <v>32559.75</v>
      </c>
      <c r="I87" s="23"/>
      <c r="J87" s="23">
        <v>0</v>
      </c>
      <c r="K87" s="12"/>
      <c r="L87" s="12"/>
      <c r="M87" s="12"/>
      <c r="N87" s="12"/>
      <c r="O87" s="12"/>
      <c r="P87" s="12"/>
    </row>
    <row r="88" spans="1:16" ht="12.75">
      <c r="A88" s="8"/>
      <c r="B88" s="4">
        <v>92120</v>
      </c>
      <c r="C88" s="16" t="s">
        <v>80</v>
      </c>
      <c r="D88" s="12">
        <v>40000</v>
      </c>
      <c r="E88" s="11">
        <v>0</v>
      </c>
      <c r="F88" s="11">
        <v>0</v>
      </c>
      <c r="G88" s="23"/>
      <c r="H88" s="23">
        <v>0</v>
      </c>
      <c r="I88" s="23"/>
      <c r="J88" s="23"/>
      <c r="K88" s="12"/>
      <c r="L88" s="12"/>
      <c r="M88" s="12"/>
      <c r="N88" s="12"/>
      <c r="O88" s="12"/>
      <c r="P88" s="12"/>
    </row>
    <row r="89" spans="1:16" ht="12.75">
      <c r="A89" s="14"/>
      <c r="B89" s="4">
        <v>92195</v>
      </c>
      <c r="C89" s="16" t="s">
        <v>3</v>
      </c>
      <c r="D89" s="12">
        <v>131500</v>
      </c>
      <c r="E89" s="11">
        <v>37188.57</v>
      </c>
      <c r="F89" s="11">
        <v>37188.57</v>
      </c>
      <c r="G89" s="23">
        <v>4173.49</v>
      </c>
      <c r="H89" s="23">
        <v>33015.08</v>
      </c>
      <c r="I89" s="23">
        <v>0</v>
      </c>
      <c r="J89" s="23"/>
      <c r="K89" s="12"/>
      <c r="L89" s="12"/>
      <c r="M89" s="12"/>
      <c r="N89" s="12"/>
      <c r="O89" s="12"/>
      <c r="P89" s="12"/>
    </row>
    <row r="90" spans="1:16" ht="12.75">
      <c r="A90" s="15">
        <v>926</v>
      </c>
      <c r="B90" s="55" t="s">
        <v>100</v>
      </c>
      <c r="C90" s="56"/>
      <c r="D90" s="33">
        <f>SUM(D91:D93)</f>
        <v>439821</v>
      </c>
      <c r="E90" s="7">
        <f>F90+O90</f>
        <v>156709.57</v>
      </c>
      <c r="F90" s="7">
        <f>+SUM(F91:F93)</f>
        <v>152534.95</v>
      </c>
      <c r="G90" s="7">
        <f aca="true" t="shared" si="18" ref="G90:P90">SUM(G91:G93)</f>
        <v>48623.88</v>
      </c>
      <c r="H90" s="7">
        <f t="shared" si="18"/>
        <v>90637.86</v>
      </c>
      <c r="I90" s="7">
        <f>SUM(I91:I93)</f>
        <v>2444.21</v>
      </c>
      <c r="J90" s="7">
        <f t="shared" si="18"/>
        <v>0</v>
      </c>
      <c r="K90" s="7">
        <f t="shared" si="18"/>
        <v>10829</v>
      </c>
      <c r="L90" s="7">
        <f t="shared" si="18"/>
        <v>0</v>
      </c>
      <c r="M90" s="7">
        <f t="shared" si="18"/>
        <v>0</v>
      </c>
      <c r="N90" s="7">
        <f t="shared" si="18"/>
        <v>0</v>
      </c>
      <c r="O90" s="7">
        <f t="shared" si="18"/>
        <v>4174.62</v>
      </c>
      <c r="P90" s="7">
        <f t="shared" si="18"/>
        <v>0</v>
      </c>
    </row>
    <row r="91" spans="1:16" ht="12.75">
      <c r="A91" s="14"/>
      <c r="B91" s="4">
        <v>92601</v>
      </c>
      <c r="C91" s="16" t="s">
        <v>29</v>
      </c>
      <c r="D91" s="12">
        <v>206831</v>
      </c>
      <c r="E91" s="11">
        <v>64712.98</v>
      </c>
      <c r="F91" s="11">
        <v>64712.98</v>
      </c>
      <c r="G91" s="23">
        <v>24930.46</v>
      </c>
      <c r="H91" s="23">
        <v>39534.31</v>
      </c>
      <c r="I91" s="23">
        <v>219.21</v>
      </c>
      <c r="J91" s="23">
        <v>0</v>
      </c>
      <c r="K91" s="12">
        <v>29</v>
      </c>
      <c r="L91" s="12"/>
      <c r="M91" s="12"/>
      <c r="N91" s="12"/>
      <c r="O91" s="12">
        <v>0</v>
      </c>
      <c r="P91" s="12">
        <v>0</v>
      </c>
    </row>
    <row r="92" spans="1:16" ht="12.75">
      <c r="A92" s="14"/>
      <c r="B92" s="4">
        <v>92605</v>
      </c>
      <c r="C92" s="16" t="s">
        <v>99</v>
      </c>
      <c r="D92" s="12">
        <v>80000</v>
      </c>
      <c r="E92" s="11">
        <v>0</v>
      </c>
      <c r="F92" s="11">
        <v>0</v>
      </c>
      <c r="G92" s="23"/>
      <c r="H92" s="23"/>
      <c r="I92" s="23"/>
      <c r="J92" s="23"/>
      <c r="K92" s="12"/>
      <c r="L92" s="12"/>
      <c r="M92" s="12"/>
      <c r="N92" s="12"/>
      <c r="O92" s="12"/>
      <c r="P92" s="12"/>
    </row>
    <row r="93" spans="1:16" ht="12.75">
      <c r="A93" s="14"/>
      <c r="B93" s="4">
        <v>92695</v>
      </c>
      <c r="C93" s="16" t="s">
        <v>3</v>
      </c>
      <c r="D93" s="12">
        <v>152990</v>
      </c>
      <c r="E93" s="11">
        <v>91996.59</v>
      </c>
      <c r="F93" s="11">
        <v>87821.97</v>
      </c>
      <c r="G93" s="23">
        <v>23693.42</v>
      </c>
      <c r="H93" s="23">
        <v>51103.55</v>
      </c>
      <c r="I93" s="23">
        <v>2225</v>
      </c>
      <c r="J93" s="23"/>
      <c r="K93" s="12">
        <v>10800</v>
      </c>
      <c r="L93" s="12"/>
      <c r="M93" s="12"/>
      <c r="N93" s="12"/>
      <c r="O93" s="12">
        <v>4174.62</v>
      </c>
      <c r="P93" s="12"/>
    </row>
    <row r="94" spans="1:16" ht="12.75">
      <c r="A94" s="69" t="s">
        <v>77</v>
      </c>
      <c r="B94" s="70"/>
      <c r="C94" s="71"/>
      <c r="D94" s="40">
        <f>D10+D14+D16+D18+D20+D23+D31+D33+D39+D41+D43+D46+D56+D61+D71+D77+D85+D90+D74</f>
        <v>20683634.12</v>
      </c>
      <c r="E94" s="26">
        <f>F94+O94</f>
        <v>6953592.22</v>
      </c>
      <c r="F94" s="26">
        <f>G94+H94+I94+J94+K94+L94+M94+N94</f>
        <v>6673772.1</v>
      </c>
      <c r="G94" s="26">
        <f>SUM(G10,G16,G18,G20,G23,G31,G33,G39,G41,G43,G46,G56,G61,G74,G77,G90,G71,G14,G85)</f>
        <v>3402201.28</v>
      </c>
      <c r="H94" s="26">
        <f>SUM(H10,H16,H18,H20,H23,H31,H33,H39,H41,H43,H46,H56,H61,H74,H77,H90,H71,H14,H85)</f>
        <v>1733426.99</v>
      </c>
      <c r="I94" s="26">
        <f>SUM(I10,I16,I18,I20,I23,I31,I33,I39,I41,I43,I46,I56,I61,I74,I77,I85,I90,I71,I14)</f>
        <v>25016.14</v>
      </c>
      <c r="J94" s="26">
        <f>SUM(J10,J16,J18,J20,J23,J31,J33,J39,J41,J43,J46,J56,J61,J74,J77,J90,J71,J14)</f>
        <v>43876.25</v>
      </c>
      <c r="K94" s="26">
        <f>SUM(K10,K16,K18,K20,K23,K31,K33,K39,K41,K43,K46,K56,K61,K74,K77,K90,K71,K14)</f>
        <v>1316334.5799999998</v>
      </c>
      <c r="L94" s="26">
        <f>SUM(L10,L16,L18,L20,L23,L31,L33,L39,L41,L43,L46,L56,L61,L74,L77,L90,L71,L14)</f>
        <v>37800.32</v>
      </c>
      <c r="M94" s="26">
        <f>SUM(M10,M16,M18,M20,M23,M31,M33,M39,M41,M43,M46,M56,M61,M74,M77,M90,M71,M14)</f>
        <v>115116.54</v>
      </c>
      <c r="N94" s="26">
        <f>SUM(N10,N16,N18,N20,N23,N31,N33,N39,N41,N43,N46,N56,N61,N74,N77,K101,N90,N71,N14)</f>
        <v>0</v>
      </c>
      <c r="O94" s="26">
        <f>SUM(O10,O16,O18,O20,O23,O31,O33,O39,O41,O43,O46,O56,O61,O74,O77,O90,O71,O14)</f>
        <v>279820.12</v>
      </c>
      <c r="P94" s="26">
        <f>SUM(P10,P16,P14,P18,P20,P23,P31,P33,P39,P41,P43,P46,P56,P61,P71,P74,P77,P90)</f>
        <v>25900</v>
      </c>
    </row>
    <row r="95" spans="1:16" ht="12.75">
      <c r="A95" s="2"/>
      <c r="B95" s="2"/>
      <c r="C95" s="2"/>
      <c r="D95" s="41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"/>
      <c r="B96" s="2"/>
      <c r="C96" s="2"/>
      <c r="D96" s="2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2.75">
      <c r="A97" s="2"/>
      <c r="B97" s="2"/>
      <c r="C97" s="2"/>
      <c r="D97" s="2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2.75">
      <c r="A98" s="2"/>
      <c r="B98" s="2"/>
      <c r="C98" s="2"/>
      <c r="D98" s="2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</sheetData>
  <sheetProtection/>
  <mergeCells count="39">
    <mergeCell ref="B85:C85"/>
    <mergeCell ref="B90:C90"/>
    <mergeCell ref="A94:C94"/>
    <mergeCell ref="P7:P8"/>
    <mergeCell ref="B56:C56"/>
    <mergeCell ref="B61:C61"/>
    <mergeCell ref="B18:C18"/>
    <mergeCell ref="I7:I8"/>
    <mergeCell ref="B33:C33"/>
    <mergeCell ref="B77:C77"/>
    <mergeCell ref="B39:C39"/>
    <mergeCell ref="B74:C74"/>
    <mergeCell ref="B41:C41"/>
    <mergeCell ref="B43:C43"/>
    <mergeCell ref="B46:C46"/>
    <mergeCell ref="B71:C71"/>
    <mergeCell ref="B23:C23"/>
    <mergeCell ref="B31:C31"/>
    <mergeCell ref="J7:J8"/>
    <mergeCell ref="G7:H7"/>
    <mergeCell ref="B14:C14"/>
    <mergeCell ref="B5:B8"/>
    <mergeCell ref="C5:C8"/>
    <mergeCell ref="E5:E8"/>
    <mergeCell ref="F5:P5"/>
    <mergeCell ref="G6:N6"/>
    <mergeCell ref="B20:C20"/>
    <mergeCell ref="N7:N8"/>
    <mergeCell ref="B10:C10"/>
    <mergeCell ref="B16:C16"/>
    <mergeCell ref="F6:F8"/>
    <mergeCell ref="K7:K8"/>
    <mergeCell ref="L7:L8"/>
    <mergeCell ref="M7:M8"/>
    <mergeCell ref="N1:P1"/>
    <mergeCell ref="O6:O8"/>
    <mergeCell ref="J1:L1"/>
    <mergeCell ref="A3:L3"/>
    <mergeCell ref="A5:A8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4" r:id="rId1"/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user</cp:lastModifiedBy>
  <cp:lastPrinted>2011-08-26T07:59:06Z</cp:lastPrinted>
  <dcterms:created xsi:type="dcterms:W3CDTF">2004-03-16T06:26:40Z</dcterms:created>
  <dcterms:modified xsi:type="dcterms:W3CDTF">2011-08-26T07:59:14Z</dcterms:modified>
  <cp:category/>
  <cp:version/>
  <cp:contentType/>
  <cp:contentStatus/>
</cp:coreProperties>
</file>